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440" windowHeight="10872" activeTab="0"/>
  </bookViews>
  <sheets>
    <sheet name="COMPOSIÇÃO BDI" sheetId="1" r:id="rId1"/>
    <sheet name="INTERVALOS ADMISSÍVEIS" sheetId="2" r:id="rId2"/>
    <sheet name="TIPO DE OBRA" sheetId="3" r:id="rId3"/>
  </sheets>
  <definedNames>
    <definedName name="_xlnm.Print_Area" localSheetId="0">'COMPOSIÇÃO BDI'!$A$1:$H$46</definedName>
  </definedNames>
  <calcPr fullCalcOnLoad="1"/>
</workbook>
</file>

<file path=xl/sharedStrings.xml><?xml version="1.0" encoding="utf-8"?>
<sst xmlns="http://schemas.openxmlformats.org/spreadsheetml/2006/main" count="159" uniqueCount="64">
  <si>
    <t>Parcela do BDI</t>
  </si>
  <si>
    <t>1 Quartil</t>
  </si>
  <si>
    <t>Médio</t>
  </si>
  <si>
    <t>3 Quartil</t>
  </si>
  <si>
    <t>Administração Central</t>
  </si>
  <si>
    <t>Seguro e Granatia</t>
  </si>
  <si>
    <t>Risco</t>
  </si>
  <si>
    <t>Despesas Financeiras</t>
  </si>
  <si>
    <t>Lucro</t>
  </si>
  <si>
    <t>AC</t>
  </si>
  <si>
    <t>S,G</t>
  </si>
  <si>
    <t>R</t>
  </si>
  <si>
    <t>DF</t>
  </si>
  <si>
    <t>L</t>
  </si>
  <si>
    <t>I</t>
  </si>
  <si>
    <t>INTERVALOS ADMISSÍVEIS - ACORDÃO TCU 2622/2013</t>
  </si>
  <si>
    <t>PIS, COFINS E ISSQN</t>
  </si>
  <si>
    <t>TOTAL</t>
  </si>
  <si>
    <t>COMPOSIÇÃO DE BDI DETALHADA</t>
  </si>
  <si>
    <t>Escolha o tipo de obra</t>
  </si>
  <si>
    <t>Impostos</t>
  </si>
  <si>
    <t xml:space="preserve">ISSQN </t>
  </si>
  <si>
    <t>PIS</t>
  </si>
  <si>
    <t>COFINS</t>
  </si>
  <si>
    <t>TOTAL  IMPOSTOS</t>
  </si>
  <si>
    <t>Situação</t>
  </si>
  <si>
    <t>Intervalo admissível</t>
  </si>
  <si>
    <t>COM DESONERAÇÃO</t>
  </si>
  <si>
    <t>BDI SEM DESONERAÇÃO</t>
  </si>
  <si>
    <t>BDI COM DESONERAÇÃO</t>
  </si>
  <si>
    <t>Declaramos que esta planilha foi elaborada conforme equação para cálculo do percentual do BDI recomendada pelo Acórdão 2622/2013 - TCU, representada pela fórmula abaixo.</t>
  </si>
  <si>
    <t xml:space="preserve">Prefeitura Municipal de </t>
  </si>
  <si>
    <t>Contrato n°</t>
  </si>
  <si>
    <t>Empreendimento</t>
  </si>
  <si>
    <t>1. Construção de Edifícios</t>
  </si>
  <si>
    <t>2. Construção de Rodovias e Ferrovias</t>
  </si>
  <si>
    <t>3. Construção de Redes de Abastecimento de Água, Coleta de Esgoto e Construções Correlatas</t>
  </si>
  <si>
    <t>4. Construção e Manutenção de Estações e Redes de Distribuição de Energia Elétrica</t>
  </si>
  <si>
    <t>5. Portuárias, Marítimas e Fluviais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</si>
  <si>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</si>
  <si>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</si>
  <si>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</si>
  <si>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CONSTR. E MANUTENÇÃO DE REDES DE DISTRIBUIÇÃO DE ENERGIA ELÉTRICA</t>
  </si>
  <si>
    <t>5 - OBRAS PORTUÁRIAS, MARÍTIMAS E FLUVIAL</t>
  </si>
  <si>
    <t>6 - FORNECIMENTO DE MATERIAIS E EQUIPAMENTOS</t>
  </si>
  <si>
    <t>Preencher alíquota conforme Legislação Tributária Municipal</t>
  </si>
  <si>
    <t>Construção de Edifícios *</t>
  </si>
  <si>
    <t>Construção de Ferrovias e Rodovias *</t>
  </si>
  <si>
    <t>Construção de Redes de Abastecimento de água. Coleta de esgoto e Construções correlatas *</t>
  </si>
  <si>
    <t>Construção e manutenção de Estações e Redes de distribuição de Energia elétrica *</t>
  </si>
  <si>
    <t>Obras Portuárias, Marítimas e Fluviais *</t>
  </si>
  <si>
    <t>Fornecimento de Materiais e Equipamentos *</t>
  </si>
  <si>
    <t>* Consultar o enquadramento da obra na aba "TIPO DE OBRA"</t>
  </si>
  <si>
    <t>Para o tipo de obra “Construção de Redes de Abastecimento de Água, Coleta de Esgoto e Construções Correlatas” enquadram-se: 
a construção de sistemas para o abastecimento de água tratada: 
- reservatórios de distribuição, 
- estações elevatórias de bombeamento, 
- linhas principais de adução de longa e média distância e redes de distribuição de água; 
- a construção de redes de coleta de esgoto, inclusive de interceptores, estações de tratamento de esgoto (ETE), 
- estações de bombeamento de esgoto (EBE); 
- a construção de galerias pluviais (obras de micro e macro drenagem). 
Esta classe compreende também: 
- as obras de irrigação (canais); 
- a manutenção de redes de abastecimento de água tratada; 
- a manutenção de redes de coleta e de sistemas de tratamento de esgoto, conforme classificação 4222-7 do CNAE 2.0. 
Enquadra-se ainda a construção de estações de tratamento de água (ETA).</t>
  </si>
  <si>
    <t>Para o tipo de obra “Construção de Edifícios” enquadram-se: 
a construção e reforma de: 
- edifícios, 
- unidades habitacionais, 
- escolas, 
- hospitais, 
- hotéis, 
- restaurantes, 
- armazéns e depósitos, 
- edifícios para uso agropecuário, 
- estações para trens e metropolitanos, 
- estádios esportivos e quadras cobertas, 
- instalações para embarque e desembarque de passageiros (em aeroportos, rodoviárias, portos, etc.), 
- penitenciárias e presídios, 
- a construção de edifícios industriais (fábricas, oficinas, galpões industriais, etc.), conforme classificação 4120-4 do CNAE 2.0.
Também enquadram-se pórticos, mirantes e outros edifícios de finalidade turística.</t>
  </si>
  <si>
    <t>Para o tipo de obra “Construção de Rodovias e Ferrovias” enquadram-se: 
a construção e recuperação de: 
-auto-estradas, 
- rodovias e outras vias não-urbanas para passagem de veículos, 
- vias férreas de superfície ou subterrâneas (inclusive para metropolitanos),
- pistas de aeroportos. 
Esta classe compreende também: 
-a pavimentação de auto-estradas, 
- rodovias e outras vias não-urbanas; 
- construção de pontes, viadutos e túneis;
- a instalação de barreiras acústicas; 
- a construção de praças de pedágio; 
- a sinalização com pintura em rodovias e aeroportos; 
- a instalação de placas de sinalização de tráfego e semelhantes, conforme classificação 4211-1 do CNAE 2.0. 
Também enquadram-se a construção, pavimentação e sinalização de vias urbanas, ruas e locais para estacionamento de veículos; 
- a construção de praças e calçadas para pedestres; 
- elevados, passarelas e ciclovias; 
- metrô e VLT.</t>
  </si>
  <si>
    <t>Para o tipo de obra “Construção e Manutenção de Estações e Redes de Distribuição de Energia Elétrica” enquadram-se: 
- a construção de usinas, 
- estações e subestações hidrelétricas, 
- eólicas, 
- nucleares, 
- termoelétricas; 
- a construção de redes de transmissão e distribuição de energia elétrica, inclusive o serviço de eletrificação rural. 
Esta subclasse compreende também: 
- a construção de redes de eletrificação para ferrovias e metropolitano, conforme classificação 4221-9/02 do CNAE 2.0.
Compreende ainda: 
- a manutenção de redes de distribuição de energia elétrica, quando executada por empresa não-produtora ou distribuidora de energia elétrica, conforme classificação 4221-9/03 do CNAE 2.0. 
Enquadram-se também obras de iluminação pública e a construção de barragens e represas para geração de energia elétrica.</t>
  </si>
  <si>
    <r>
      <t>Para o tipo de obra “Portuárias, Marítimas e Fluviais” enquadram-se:</t>
    </r>
    <r>
      <rPr>
        <sz val="10"/>
        <rFont val="Times New Roman"/>
        <family val="1"/>
      </rPr>
      <t xml:space="preserve"> 
</t>
    </r>
    <r>
      <rPr>
        <sz val="11"/>
        <rFont val="Times New Roman"/>
        <family val="1"/>
      </rPr>
      <t>as obras marítimas e fluviais, tais como, 
- construção de instalações portuárias; 
- construção de portos e marinas; 
- construção de eclusas e canais de navegação (vias navegáveis); 
- enrocamentos; obras de dragagem; 
- aterro hidráulico; 
- barragens, represas e diques, exceto para energia elétrica; 
- a construção de emissários submarinos; 
- a instalação de cabos submarinos, conforme classificação 4291-0 do CNAE 2.0.</t>
    </r>
    <r>
      <rPr>
        <sz val="10"/>
        <rFont val="Times New Roman"/>
        <family val="1"/>
      </rPr>
      <t xml:space="preserve"> 
</t>
    </r>
    <r>
      <rPr>
        <sz val="11"/>
        <rFont val="Times New Roman"/>
        <family val="1"/>
      </rPr>
      <t>Enquadram-se também a construção de piers e outras obras com influência direta de cursos d’água.</t>
    </r>
    <r>
      <rPr>
        <sz val="10"/>
        <rFont val="Times New Roman"/>
        <family val="1"/>
      </rPr>
      <t xml:space="preserve"> </t>
    </r>
  </si>
  <si>
    <t>**PREENCHER SOMENTE AS CÉLULAS EM AMARELO**</t>
  </si>
  <si>
    <t>TENENTE  PORTELA  /  RS</t>
  </si>
  <si>
    <t>Recursos Próprios</t>
  </si>
  <si>
    <t>Execução Rede Eletrificação Urbana</t>
  </si>
  <si>
    <t>CANTARELLI ENGENHARIA LTDA</t>
  </si>
  <si>
    <t>CREA/RS:  158.907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</si>
</sst>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0" xfId="0" applyFill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1" fillId="34" borderId="10" xfId="0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5" borderId="12" xfId="0" applyFill="1" applyBorder="1" applyAlignment="1" applyProtection="1">
      <alignment/>
      <protection locked="0"/>
    </xf>
    <xf numFmtId="10" fontId="0" fillId="35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40" borderId="0" xfId="0" applyFill="1" applyAlignment="1">
      <alignment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Alignment="1" applyProtection="1">
      <alignment horizontal="center"/>
      <protection hidden="1"/>
    </xf>
    <xf numFmtId="0" fontId="0" fillId="35" borderId="11" xfId="0" applyFill="1" applyBorder="1" applyAlignment="1" applyProtection="1">
      <alignment wrapText="1"/>
      <protection locked="0"/>
    </xf>
    <xf numFmtId="0" fontId="0" fillId="35" borderId="13" xfId="0" applyFill="1" applyBorder="1" applyAlignment="1" applyProtection="1">
      <alignment wrapText="1"/>
      <protection locked="0"/>
    </xf>
    <xf numFmtId="0" fontId="0" fillId="35" borderId="14" xfId="0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37</xdr:row>
      <xdr:rowOff>114300</xdr:rowOff>
    </xdr:from>
    <xdr:to>
      <xdr:col>6</xdr:col>
      <xdr:colOff>447675</xdr:colOff>
      <xdr:row>39</xdr:row>
      <xdr:rowOff>104775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620000"/>
          <a:ext cx="4695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8"/>
  <sheetViews>
    <sheetView showGridLines="0" tabSelected="1" view="pageBreakPreview" zoomScaleSheetLayoutView="100" zoomScalePageLayoutView="0" workbookViewId="0" topLeftCell="A22">
      <selection activeCell="G41" sqref="G41"/>
    </sheetView>
  </sheetViews>
  <sheetFormatPr defaultColWidth="9.140625" defaultRowHeight="12.75"/>
  <cols>
    <col min="1" max="1" width="21.140625" style="0" customWidth="1"/>
    <col min="2" max="2" width="6.8515625" style="0" customWidth="1"/>
    <col min="3" max="3" width="14.00390625" style="0" customWidth="1"/>
    <col min="4" max="4" width="13.8515625" style="0" hidden="1" customWidth="1"/>
    <col min="5" max="5" width="18.8515625" style="0" customWidth="1"/>
    <col min="6" max="8" width="8.140625" style="0" customWidth="1"/>
  </cols>
  <sheetData>
    <row r="1" spans="1:8" s="18" customFormat="1" ht="21.75" customHeight="1">
      <c r="A1" s="48" t="s">
        <v>31</v>
      </c>
      <c r="B1" s="48"/>
      <c r="C1" s="45" t="s">
        <v>59</v>
      </c>
      <c r="D1" s="46"/>
      <c r="E1" s="46"/>
      <c r="F1" s="46"/>
      <c r="G1" s="46"/>
      <c r="H1" s="47"/>
    </row>
    <row r="2" spans="1:8" s="18" customFormat="1" ht="21.75" customHeight="1">
      <c r="A2" s="48" t="s">
        <v>32</v>
      </c>
      <c r="B2" s="48"/>
      <c r="C2" s="45" t="s">
        <v>60</v>
      </c>
      <c r="D2" s="46"/>
      <c r="E2" s="46"/>
      <c r="F2" s="46"/>
      <c r="G2" s="46"/>
      <c r="H2" s="47"/>
    </row>
    <row r="3" spans="1:8" s="18" customFormat="1" ht="21.75" customHeight="1">
      <c r="A3" s="48" t="s">
        <v>33</v>
      </c>
      <c r="B3" s="48"/>
      <c r="C3" s="45" t="s">
        <v>61</v>
      </c>
      <c r="D3" s="46"/>
      <c r="E3" s="46"/>
      <c r="F3" s="46"/>
      <c r="G3" s="46"/>
      <c r="H3" s="47"/>
    </row>
    <row r="4" spans="1:8" s="18" customFormat="1" ht="35.25" customHeight="1">
      <c r="A4" s="42" t="s">
        <v>18</v>
      </c>
      <c r="B4" s="42"/>
      <c r="C4" s="42"/>
      <c r="D4" s="42"/>
      <c r="E4" s="42"/>
      <c r="F4" s="42"/>
      <c r="G4" s="42"/>
      <c r="H4" s="42"/>
    </row>
    <row r="5" ht="13.5" thickBot="1"/>
    <row r="6" spans="1:2" ht="13.5" thickBot="1">
      <c r="A6" t="s">
        <v>19</v>
      </c>
      <c r="B6" s="21">
        <v>4</v>
      </c>
    </row>
    <row r="8" spans="2:8" ht="12.75">
      <c r="B8" s="2">
        <v>1</v>
      </c>
      <c r="C8" s="43" t="s">
        <v>46</v>
      </c>
      <c r="D8" s="43"/>
      <c r="E8" s="43"/>
      <c r="F8" s="43"/>
      <c r="G8" s="43"/>
      <c r="H8" s="43"/>
    </row>
    <row r="9" spans="2:8" ht="12.75" customHeight="1">
      <c r="B9" s="2">
        <v>2</v>
      </c>
      <c r="C9" s="43" t="s">
        <v>47</v>
      </c>
      <c r="D9" s="43"/>
      <c r="E9" s="43"/>
      <c r="F9" s="43"/>
      <c r="G9" s="43"/>
      <c r="H9" s="43"/>
    </row>
    <row r="10" spans="2:8" ht="27" customHeight="1">
      <c r="B10" s="2">
        <v>3</v>
      </c>
      <c r="C10" s="43" t="s">
        <v>48</v>
      </c>
      <c r="D10" s="43"/>
      <c r="E10" s="43"/>
      <c r="F10" s="43"/>
      <c r="G10" s="43"/>
      <c r="H10" s="43"/>
    </row>
    <row r="11" spans="2:8" ht="28.5" customHeight="1">
      <c r="B11" s="2">
        <v>4</v>
      </c>
      <c r="C11" s="43" t="s">
        <v>49</v>
      </c>
      <c r="D11" s="43"/>
      <c r="E11" s="43"/>
      <c r="F11" s="43"/>
      <c r="G11" s="43"/>
      <c r="H11" s="43"/>
    </row>
    <row r="12" spans="2:8" ht="12.75">
      <c r="B12" s="2">
        <v>5</v>
      </c>
      <c r="C12" s="43" t="s">
        <v>50</v>
      </c>
      <c r="D12" s="43"/>
      <c r="E12" s="43"/>
      <c r="F12" s="43"/>
      <c r="G12" s="43"/>
      <c r="H12" s="43"/>
    </row>
    <row r="13" spans="2:8" ht="12.75">
      <c r="B13" s="2">
        <v>6</v>
      </c>
      <c r="C13" s="43" t="s">
        <v>51</v>
      </c>
      <c r="D13" s="43"/>
      <c r="E13" s="43"/>
      <c r="F13" s="43"/>
      <c r="G13" s="43"/>
      <c r="H13" s="43"/>
    </row>
    <row r="15" spans="2:8" ht="12.75">
      <c r="B15" s="31" t="s">
        <v>52</v>
      </c>
      <c r="C15" s="31"/>
      <c r="D15" s="31"/>
      <c r="E15" s="31"/>
      <c r="F15" s="31"/>
      <c r="G15" s="31"/>
      <c r="H15" s="31"/>
    </row>
    <row r="17" spans="1:2" ht="20.25" customHeight="1">
      <c r="A17" s="1" t="s">
        <v>20</v>
      </c>
      <c r="B17" s="1"/>
    </row>
    <row r="18" spans="1:3" ht="12.75">
      <c r="A18" s="2" t="s">
        <v>21</v>
      </c>
      <c r="B18" s="22">
        <v>0.02</v>
      </c>
      <c r="C18" t="s">
        <v>45</v>
      </c>
    </row>
    <row r="19" spans="1:2" ht="12.75">
      <c r="A19" s="2" t="s">
        <v>22</v>
      </c>
      <c r="B19" s="8">
        <v>0.0065</v>
      </c>
    </row>
    <row r="20" spans="1:2" ht="12.75">
      <c r="A20" s="2" t="s">
        <v>23</v>
      </c>
      <c r="B20" s="8">
        <v>0.03</v>
      </c>
    </row>
    <row r="21" spans="1:2" ht="12.75">
      <c r="A21" s="6" t="s">
        <v>24</v>
      </c>
      <c r="B21" s="11">
        <f>SUM(B18:B20)</f>
        <v>0.056499999999999995</v>
      </c>
    </row>
    <row r="23" spans="6:8" ht="12.75">
      <c r="F23" s="36" t="s">
        <v>26</v>
      </c>
      <c r="G23" s="37"/>
      <c r="H23" s="38"/>
    </row>
    <row r="24" spans="1:8" ht="12.75">
      <c r="A24" s="3" t="s">
        <v>0</v>
      </c>
      <c r="B24" s="3"/>
      <c r="C24" s="13"/>
      <c r="D24" s="13" t="s">
        <v>27</v>
      </c>
      <c r="E24" s="13" t="s">
        <v>25</v>
      </c>
      <c r="F24" s="3" t="s">
        <v>1</v>
      </c>
      <c r="G24" s="3" t="s">
        <v>2</v>
      </c>
      <c r="H24" s="3" t="s">
        <v>3</v>
      </c>
    </row>
    <row r="25" spans="1:8" ht="12.75">
      <c r="A25" s="2" t="s">
        <v>4</v>
      </c>
      <c r="B25" s="2" t="s">
        <v>9</v>
      </c>
      <c r="C25" s="22">
        <v>0.0592</v>
      </c>
      <c r="D25" s="8">
        <f>C25</f>
        <v>0.0592</v>
      </c>
      <c r="E25" s="32" t="str">
        <f>IF(AND(C25&gt;=F25,C25&lt;=H25),"OK!","Observar intervalo admissível!")</f>
        <v>OK!</v>
      </c>
      <c r="F25" s="8">
        <f>IF($B$6=1,'INTERVALOS ADMISSÍVEIS'!$C6,IF($B$6=2,'INTERVALOS ADMISSÍVEIS'!$I6,IF($B$6=3,'INTERVALOS ADMISSÍVEIS'!$O6,IF($B$6=4,'INTERVALOS ADMISSÍVEIS'!$U6,IF($B$6=5,'INTERVALOS ADMISSÍVEIS'!$AA6,IF($B$6=6,'INTERVALOS ADMISSÍVEIS'!$AG6,0))))))</f>
        <v>0.0529</v>
      </c>
      <c r="G25" s="8">
        <f>IF($B$6=1,'INTERVALOS ADMISSÍVEIS'!$D6,IF($B$6=2,'INTERVALOS ADMISSÍVEIS'!$J6,IF($B$6=3,'INTERVALOS ADMISSÍVEIS'!$P6,IF($B$6=4,'INTERVALOS ADMISSÍVEIS'!$V6,IF($B$6=5,'INTERVALOS ADMISSÍVEIS'!$AB6,IF($B$6=6,'INTERVALOS ADMISSÍVEIS'!$AH6,0))))))</f>
        <v>0.0592</v>
      </c>
      <c r="H25" s="8">
        <f>IF($B$6=1,'INTERVALOS ADMISSÍVEIS'!$E6,IF($B$6=2,'INTERVALOS ADMISSÍVEIS'!$K6,IF($B$6=3,'INTERVALOS ADMISSÍVEIS'!$Q6,IF($B$6=4,'INTERVALOS ADMISSÍVEIS'!$W6,IF($B$6=5,'INTERVALOS ADMISSÍVEIS'!$AC6,IF($B$6=6,'INTERVALOS ADMISSÍVEIS'!$AI6,0))))))</f>
        <v>0.0793</v>
      </c>
    </row>
    <row r="26" spans="1:8" ht="12.75">
      <c r="A26" s="2" t="s">
        <v>5</v>
      </c>
      <c r="B26" s="2" t="s">
        <v>10</v>
      </c>
      <c r="C26" s="22">
        <v>0.0055</v>
      </c>
      <c r="D26" s="8">
        <f>C26</f>
        <v>0.0055</v>
      </c>
      <c r="E26" s="32" t="str">
        <f>IF(AND(C26&gt;=F26,C26&lt;=H26),"OK!","Observar intervalo admissível!")</f>
        <v>OK!</v>
      </c>
      <c r="F26" s="8">
        <f>IF($B$6=1,'INTERVALOS ADMISSÍVEIS'!C7,IF($B$6=2,'INTERVALOS ADMISSÍVEIS'!I7,IF($B$6=3,'INTERVALOS ADMISSÍVEIS'!O7,IF($B$6=4,'INTERVALOS ADMISSÍVEIS'!U7,IF($B$6=5,'INTERVALOS ADMISSÍVEIS'!AA7,IF($B$6=6,'INTERVALOS ADMISSÍVEIS'!AG7,0))))))</f>
        <v>0.0025</v>
      </c>
      <c r="G26" s="8">
        <f>IF($B$6=1,'INTERVALOS ADMISSÍVEIS'!$D7,IF($B$6=2,'INTERVALOS ADMISSÍVEIS'!$J7,IF($B$6=3,'INTERVALOS ADMISSÍVEIS'!$P7,IF($B$6=4,'INTERVALOS ADMISSÍVEIS'!$V7,IF($B$6=5,'INTERVALOS ADMISSÍVEIS'!$AB7,IF($B$6=6,'INTERVALOS ADMISSÍVEIS'!$AH7,0))))))</f>
        <v>0.0051</v>
      </c>
      <c r="H26" s="8">
        <f>IF($B$6=1,'INTERVALOS ADMISSÍVEIS'!$E7,IF($B$6=2,'INTERVALOS ADMISSÍVEIS'!$K7,IF($B$6=3,'INTERVALOS ADMISSÍVEIS'!$Q7,IF($B$6=4,'INTERVALOS ADMISSÍVEIS'!$W7,IF($B$6=5,'INTERVALOS ADMISSÍVEIS'!$AC7,IF($B$6=6,'INTERVALOS ADMISSÍVEIS'!$AI7,0))))))</f>
        <v>0.0056</v>
      </c>
    </row>
    <row r="27" spans="1:8" ht="12.75">
      <c r="A27" s="2" t="s">
        <v>6</v>
      </c>
      <c r="B27" s="2" t="s">
        <v>11</v>
      </c>
      <c r="C27" s="22">
        <v>0.0148</v>
      </c>
      <c r="D27" s="8">
        <f>C27</f>
        <v>0.0148</v>
      </c>
      <c r="E27" s="32" t="str">
        <f>IF(AND(C27&gt;=F27,C27&lt;=H27),"OK!","Observar intervalo admissível!")</f>
        <v>OK!</v>
      </c>
      <c r="F27" s="8">
        <f>IF($B$6=1,'INTERVALOS ADMISSÍVEIS'!$C8,IF($B$6=2,'INTERVALOS ADMISSÍVEIS'!$I8,IF($B$6=3,'INTERVALOS ADMISSÍVEIS'!$O8,IF($B$6=4,'INTERVALOS ADMISSÍVEIS'!$U8,IF($B$6=5,'INTERVALOS ADMISSÍVEIS'!$AA8,IF($B$6=6,'INTERVALOS ADMISSÍVEIS'!$AG8,0))))))</f>
        <v>0.01</v>
      </c>
      <c r="G27" s="8">
        <f>IF($B$6=1,'INTERVALOS ADMISSÍVEIS'!$D8,IF($B$6=2,'INTERVALOS ADMISSÍVEIS'!$J8,IF($B$6=3,'INTERVALOS ADMISSÍVEIS'!$P8,IF($B$6=4,'INTERVALOS ADMISSÍVEIS'!$V8,IF($B$6=5,'INTERVALOS ADMISSÍVEIS'!$AB8,IF($B$6=6,'INTERVALOS ADMISSÍVEIS'!$AH8,0))))))</f>
        <v>0.0148</v>
      </c>
      <c r="H27" s="8">
        <f>IF($B$6=1,'INTERVALOS ADMISSÍVEIS'!$E8,IF($B$6=2,'INTERVALOS ADMISSÍVEIS'!$K8,IF($B$6=3,'INTERVALOS ADMISSÍVEIS'!$Q8,IF($B$6=4,'INTERVALOS ADMISSÍVEIS'!$W8,IF($B$6=5,'INTERVALOS ADMISSÍVEIS'!$AC8,IF($B$6=6,'INTERVALOS ADMISSÍVEIS'!$AI8,0))))))</f>
        <v>0.0197</v>
      </c>
    </row>
    <row r="28" spans="1:8" ht="12.75">
      <c r="A28" s="2" t="s">
        <v>7</v>
      </c>
      <c r="B28" s="2" t="s">
        <v>12</v>
      </c>
      <c r="C28" s="22">
        <v>0.0102</v>
      </c>
      <c r="D28" s="8">
        <f>C28</f>
        <v>0.0102</v>
      </c>
      <c r="E28" s="32" t="str">
        <f>IF(AND(C28&gt;=F28,C28&lt;=H28),"OK!","Observar intervalo admissível!")</f>
        <v>OK!</v>
      </c>
      <c r="F28" s="8">
        <f>IF($B$6=1,'INTERVALOS ADMISSÍVEIS'!C9,IF($B$6=2,'INTERVALOS ADMISSÍVEIS'!I9,IF($B$6=3,'INTERVALOS ADMISSÍVEIS'!O9,IF($B$6=4,'INTERVALOS ADMISSÍVEIS'!U9,IF($B$6=5,'INTERVALOS ADMISSÍVEIS'!AA9,IF($B$6=6,'INTERVALOS ADMISSÍVEIS'!AG9,0))))))</f>
        <v>0.0101</v>
      </c>
      <c r="G28" s="8">
        <f>IF($B$6=1,'INTERVALOS ADMISSÍVEIS'!$D9,IF($B$6=2,'INTERVALOS ADMISSÍVEIS'!$J9,IF($B$6=3,'INTERVALOS ADMISSÍVEIS'!$P9,IF($B$6=4,'INTERVALOS ADMISSÍVEIS'!$V9,IF($B$6=5,'INTERVALOS ADMISSÍVEIS'!$AB9,IF($B$6=6,'INTERVALOS ADMISSÍVEIS'!$AH9,0))))))</f>
        <v>0.0107</v>
      </c>
      <c r="H28" s="8">
        <f>IF($B$6=1,'INTERVALOS ADMISSÍVEIS'!$E9,IF($B$6=2,'INTERVALOS ADMISSÍVEIS'!$K9,IF($B$6=3,'INTERVALOS ADMISSÍVEIS'!$Q9,IF($B$6=4,'INTERVALOS ADMISSÍVEIS'!$W9,IF($B$6=5,'INTERVALOS ADMISSÍVEIS'!$AC9,IF($B$6=6,'INTERVALOS ADMISSÍVEIS'!$AI9,0))))))</f>
        <v>0.0111</v>
      </c>
    </row>
    <row r="29" spans="1:8" ht="12.75">
      <c r="A29" s="2" t="s">
        <v>8</v>
      </c>
      <c r="B29" s="2" t="s">
        <v>13</v>
      </c>
      <c r="C29" s="22">
        <v>0.08</v>
      </c>
      <c r="D29" s="8">
        <f>C29</f>
        <v>0.08</v>
      </c>
      <c r="E29" s="32" t="str">
        <f>IF(AND(C29&gt;=F29,C29&lt;=H29),"OK!","Observar intervalo admissível!")</f>
        <v>OK!</v>
      </c>
      <c r="F29" s="8">
        <f>IF($B$6=1,'INTERVALOS ADMISSÍVEIS'!$C10,IF($B$6=2,'INTERVALOS ADMISSÍVEIS'!$I10,IF($B$6=3,'INTERVALOS ADMISSÍVEIS'!$O10,IF($B$6=4,'INTERVALOS ADMISSÍVEIS'!$U10,IF($B$6=5,'INTERVALOS ADMISSÍVEIS'!$AA10,IF($B$6=6,'INTERVALOS ADMISSÍVEIS'!$AG10,0))))))</f>
        <v>0.08</v>
      </c>
      <c r="G29" s="8">
        <f>IF($B$6=1,'INTERVALOS ADMISSÍVEIS'!$D10,IF($B$6=2,'INTERVALOS ADMISSÍVEIS'!$J10,IF($B$6=3,'INTERVALOS ADMISSÍVEIS'!$P10,IF($B$6=4,'INTERVALOS ADMISSÍVEIS'!$V10,IF($B$6=5,'INTERVALOS ADMISSÍVEIS'!$AB10,IF($B$6=6,'INTERVALOS ADMISSÍVEIS'!$AH10,0))))))</f>
        <v>0.0831</v>
      </c>
      <c r="H29" s="8">
        <f>IF($B$6=1,'INTERVALOS ADMISSÍVEIS'!$E10,IF($B$6=2,'INTERVALOS ADMISSÍVEIS'!$K10,IF($B$6=3,'INTERVALOS ADMISSÍVEIS'!$Q10,IF($B$6=4,'INTERVALOS ADMISSÍVEIS'!$W10,IF($B$6=5,'INTERVALOS ADMISSÍVEIS'!$AC10,IF($B$6=6,'INTERVALOS ADMISSÍVEIS'!$AI10,0))))))</f>
        <v>0.0951</v>
      </c>
    </row>
    <row r="30" spans="1:8" ht="12.75">
      <c r="A30" s="5" t="s">
        <v>16</v>
      </c>
      <c r="B30" s="2" t="s">
        <v>14</v>
      </c>
      <c r="C30" s="12">
        <f>B21</f>
        <v>0.056499999999999995</v>
      </c>
      <c r="D30" s="10">
        <f>C30+0.02</f>
        <v>0.0765</v>
      </c>
      <c r="E30" s="2"/>
      <c r="F30" s="39">
        <f>B21</f>
        <v>0.056499999999999995</v>
      </c>
      <c r="G30" s="40"/>
      <c r="H30" s="41"/>
    </row>
    <row r="31" spans="1:8" ht="27" customHeight="1">
      <c r="A31" s="16" t="s">
        <v>28</v>
      </c>
      <c r="B31" s="16"/>
      <c r="C31" s="17">
        <f>((1+C25+C26+C27)*(1+C28)*(1+C29)/(1-C30))-1</f>
        <v>0.24827956756756753</v>
      </c>
      <c r="D31" s="17"/>
      <c r="E31" s="33" t="str">
        <f>IF(AND(C31&gt;=F31,C31&lt;=H31),"OK!","Corrigir parcelas")</f>
        <v>OK!</v>
      </c>
      <c r="F31" s="8">
        <f>IF($B$6=1,'INTERVALOS ADMISSÍVEIS'!$C12,IF($B$6=2,'INTERVALOS ADMISSÍVEIS'!$I12,IF($B$6=3,'INTERVALOS ADMISSÍVEIS'!$O12,IF($B$6=4,'INTERVALOS ADMISSÍVEIS'!$U12,IF($B$6=5,'INTERVALOS ADMISSÍVEIS'!$AA12,IF($B$6=6,'INTERVALOS ADMISSÍVEIS'!$AG12,0))))))</f>
        <v>0.24</v>
      </c>
      <c r="G31" s="8">
        <f>IF($B$6=1,'INTERVALOS ADMISSÍVEIS'!$D12,IF($B$6=2,'INTERVALOS ADMISSÍVEIS'!$J12,IF($B$6=3,'INTERVALOS ADMISSÍVEIS'!$P12,IF($B$6=4,'INTERVALOS ADMISSÍVEIS'!$V12,IF($B$6=5,'INTERVALOS ADMISSÍVEIS'!$AB12,IF($B$6=6,'INTERVALOS ADMISSÍVEIS'!$AH12,0))))))</f>
        <v>0.2584</v>
      </c>
      <c r="H31" s="8">
        <f>IF($B$6=1,'INTERVALOS ADMISSÍVEIS'!$E12,IF($B$6=2,'INTERVALOS ADMISSÍVEIS'!$K12,IF($B$6=3,'INTERVALOS ADMISSÍVEIS'!$Q12,IF($B$6=4,'INTERVALOS ADMISSÍVEIS'!$W12,IF($B$6=5,'INTERVALOS ADMISSÍVEIS'!$AC12,IF($B$6=6,'INTERVALOS ADMISSÍVEIS'!$AI12,0))))))</f>
        <v>0.2786</v>
      </c>
    </row>
    <row r="32" spans="1:5" ht="27" customHeight="1">
      <c r="A32" s="14" t="s">
        <v>29</v>
      </c>
      <c r="B32" s="14"/>
      <c r="C32" s="15">
        <f>(((1+D25+D26+D27)*(1+D28)*(1+D29))/(1-D30))-1</f>
        <v>0.2753132344342175</v>
      </c>
      <c r="D32" s="14"/>
      <c r="E32" s="34" t="str">
        <f>E31</f>
        <v>OK!</v>
      </c>
    </row>
    <row r="35" spans="1:8" ht="12.75" customHeight="1">
      <c r="A35" s="49" t="s">
        <v>30</v>
      </c>
      <c r="B35" s="49"/>
      <c r="C35" s="49"/>
      <c r="D35" s="49"/>
      <c r="E35" s="49"/>
      <c r="F35" s="49"/>
      <c r="G35" s="49"/>
      <c r="H35" s="49"/>
    </row>
    <row r="36" spans="1:8" ht="12.75" customHeight="1">
      <c r="A36" s="49"/>
      <c r="B36" s="49"/>
      <c r="C36" s="49"/>
      <c r="D36" s="49"/>
      <c r="E36" s="49"/>
      <c r="F36" s="49"/>
      <c r="G36" s="49"/>
      <c r="H36" s="49"/>
    </row>
    <row r="37" spans="1:8" ht="15" customHeight="1">
      <c r="A37" s="49"/>
      <c r="B37" s="49"/>
      <c r="C37" s="49"/>
      <c r="D37" s="49"/>
      <c r="E37" s="49"/>
      <c r="F37" s="49"/>
      <c r="G37" s="49"/>
      <c r="H37" s="49"/>
    </row>
    <row r="38" spans="1:8" ht="12.75">
      <c r="A38" s="49"/>
      <c r="B38" s="49"/>
      <c r="C38" s="49"/>
      <c r="D38" s="49"/>
      <c r="E38" s="49"/>
      <c r="F38" s="49"/>
      <c r="G38" s="49"/>
      <c r="H38" s="49"/>
    </row>
    <row r="39" spans="1:8" ht="12.75">
      <c r="A39" s="49"/>
      <c r="B39" s="49"/>
      <c r="C39" s="49"/>
      <c r="D39" s="49"/>
      <c r="E39" s="49"/>
      <c r="F39" s="49"/>
      <c r="G39" s="49"/>
      <c r="H39" s="49"/>
    </row>
    <row r="40" spans="1:8" ht="12.75">
      <c r="A40" s="49"/>
      <c r="B40" s="49"/>
      <c r="C40" s="49"/>
      <c r="D40" s="49"/>
      <c r="E40" s="49"/>
      <c r="F40" s="49"/>
      <c r="G40" s="49"/>
      <c r="H40" s="49"/>
    </row>
    <row r="42" spans="1:4" ht="12.75">
      <c r="A42" s="19"/>
      <c r="B42" s="20"/>
      <c r="C42" s="19"/>
      <c r="D42" s="19"/>
    </row>
    <row r="43" spans="1:8" ht="12.75">
      <c r="A43" s="35" t="s">
        <v>62</v>
      </c>
      <c r="B43" s="35"/>
      <c r="C43" s="35"/>
      <c r="D43" s="35"/>
      <c r="E43" s="35"/>
      <c r="F43" s="35"/>
      <c r="G43" s="35"/>
      <c r="H43" s="35"/>
    </row>
    <row r="44" spans="1:8" ht="12.75">
      <c r="A44" s="35" t="s">
        <v>63</v>
      </c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4" ht="12.75">
      <c r="A46" s="19"/>
      <c r="B46" s="19"/>
      <c r="C46" s="19"/>
      <c r="D46" s="19"/>
    </row>
    <row r="47" spans="1:4" ht="12.75">
      <c r="A47" s="19"/>
      <c r="B47" s="19"/>
      <c r="C47" s="19"/>
      <c r="D47" s="19"/>
    </row>
    <row r="48" spans="1:8" ht="20.25">
      <c r="A48" s="44" t="s">
        <v>58</v>
      </c>
      <c r="B48" s="44"/>
      <c r="C48" s="44"/>
      <c r="D48" s="44"/>
      <c r="E48" s="44"/>
      <c r="F48" s="44"/>
      <c r="G48" s="44"/>
      <c r="H48" s="44"/>
    </row>
  </sheetData>
  <sheetProtection password="CC55" sheet="1" objects="1" scenarios="1"/>
  <mergeCells count="20">
    <mergeCell ref="A48:H48"/>
    <mergeCell ref="C9:H9"/>
    <mergeCell ref="C1:H1"/>
    <mergeCell ref="C2:H2"/>
    <mergeCell ref="C3:H3"/>
    <mergeCell ref="A1:B1"/>
    <mergeCell ref="A2:B2"/>
    <mergeCell ref="A3:B3"/>
    <mergeCell ref="A43:H43"/>
    <mergeCell ref="A35:H40"/>
    <mergeCell ref="A44:H44"/>
    <mergeCell ref="A45:H45"/>
    <mergeCell ref="F23:H23"/>
    <mergeCell ref="F30:H30"/>
    <mergeCell ref="A4:H4"/>
    <mergeCell ref="C8:H8"/>
    <mergeCell ref="C10:H10"/>
    <mergeCell ref="C11:H11"/>
    <mergeCell ref="C12:H12"/>
    <mergeCell ref="C13:H13"/>
  </mergeCells>
  <printOptions/>
  <pageMargins left="0.787401575" right="0.787401575" top="0.984251969" bottom="0.984251969" header="0.492125985" footer="0.49212598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M1">
      <selection activeCell="AJ12" sqref="AJ12"/>
    </sheetView>
  </sheetViews>
  <sheetFormatPr defaultColWidth="9.140625" defaultRowHeight="12.75"/>
  <cols>
    <col min="1" max="1" width="19.7109375" style="0" customWidth="1"/>
    <col min="2" max="2" width="7.140625" style="0" customWidth="1"/>
  </cols>
  <sheetData>
    <row r="1" spans="1:4" ht="12.75">
      <c r="A1" s="4" t="s">
        <v>15</v>
      </c>
      <c r="B1" s="4"/>
      <c r="C1" s="4"/>
      <c r="D1" s="4"/>
    </row>
    <row r="3" spans="1:31" ht="12.75">
      <c r="A3" s="7">
        <v>1</v>
      </c>
      <c r="G3" s="7">
        <v>2</v>
      </c>
      <c r="M3" s="7">
        <v>3</v>
      </c>
      <c r="S3" s="7">
        <v>4</v>
      </c>
      <c r="Y3" s="7">
        <v>5</v>
      </c>
      <c r="AE3" s="7">
        <v>6</v>
      </c>
    </row>
    <row r="4" spans="1:35" ht="30" customHeight="1">
      <c r="A4" s="56" t="s">
        <v>39</v>
      </c>
      <c r="B4" s="57"/>
      <c r="C4" s="57"/>
      <c r="D4" s="57"/>
      <c r="E4" s="58"/>
      <c r="G4" s="59" t="s">
        <v>40</v>
      </c>
      <c r="H4" s="60"/>
      <c r="I4" s="60"/>
      <c r="J4" s="60"/>
      <c r="K4" s="61"/>
      <c r="M4" s="62" t="s">
        <v>41</v>
      </c>
      <c r="N4" s="63"/>
      <c r="O4" s="63"/>
      <c r="P4" s="63"/>
      <c r="Q4" s="64"/>
      <c r="S4" s="65" t="s">
        <v>42</v>
      </c>
      <c r="T4" s="66"/>
      <c r="U4" s="66"/>
      <c r="V4" s="66"/>
      <c r="W4" s="67"/>
      <c r="Y4" s="50" t="s">
        <v>43</v>
      </c>
      <c r="Z4" s="51"/>
      <c r="AA4" s="51"/>
      <c r="AB4" s="51"/>
      <c r="AC4" s="52"/>
      <c r="AE4" s="53" t="s">
        <v>44</v>
      </c>
      <c r="AF4" s="54"/>
      <c r="AG4" s="54"/>
      <c r="AH4" s="54"/>
      <c r="AI4" s="55"/>
    </row>
    <row r="5" spans="1:35" ht="18" customHeight="1">
      <c r="A5" s="3" t="s">
        <v>0</v>
      </c>
      <c r="B5" s="3"/>
      <c r="C5" s="3" t="s">
        <v>1</v>
      </c>
      <c r="D5" s="3" t="s">
        <v>2</v>
      </c>
      <c r="E5" s="3" t="s">
        <v>3</v>
      </c>
      <c r="G5" s="3" t="s">
        <v>0</v>
      </c>
      <c r="H5" s="3"/>
      <c r="I5" s="3" t="s">
        <v>1</v>
      </c>
      <c r="J5" s="3" t="s">
        <v>2</v>
      </c>
      <c r="K5" s="3" t="s">
        <v>3</v>
      </c>
      <c r="M5" s="3" t="s">
        <v>0</v>
      </c>
      <c r="N5" s="3"/>
      <c r="O5" s="3" t="s">
        <v>1</v>
      </c>
      <c r="P5" s="3" t="s">
        <v>2</v>
      </c>
      <c r="Q5" s="3" t="s">
        <v>3</v>
      </c>
      <c r="S5" s="3" t="s">
        <v>0</v>
      </c>
      <c r="T5" s="3"/>
      <c r="U5" s="3" t="s">
        <v>1</v>
      </c>
      <c r="V5" s="3" t="s">
        <v>2</v>
      </c>
      <c r="W5" s="3" t="s">
        <v>3</v>
      </c>
      <c r="Y5" s="3" t="s">
        <v>0</v>
      </c>
      <c r="Z5" s="3"/>
      <c r="AA5" s="3" t="s">
        <v>1</v>
      </c>
      <c r="AB5" s="3" t="s">
        <v>2</v>
      </c>
      <c r="AC5" s="3" t="s">
        <v>3</v>
      </c>
      <c r="AE5" s="3" t="s">
        <v>0</v>
      </c>
      <c r="AF5" s="3"/>
      <c r="AG5" s="3" t="s">
        <v>1</v>
      </c>
      <c r="AH5" s="3" t="s">
        <v>2</v>
      </c>
      <c r="AI5" s="3" t="s">
        <v>3</v>
      </c>
    </row>
    <row r="6" spans="1:35" ht="12.75">
      <c r="A6" s="2" t="s">
        <v>4</v>
      </c>
      <c r="B6" s="2" t="s">
        <v>9</v>
      </c>
      <c r="C6" s="8">
        <v>0.03</v>
      </c>
      <c r="D6" s="8">
        <v>0.04</v>
      </c>
      <c r="E6" s="8">
        <v>0.055</v>
      </c>
      <c r="G6" s="2" t="s">
        <v>4</v>
      </c>
      <c r="H6" s="2" t="s">
        <v>9</v>
      </c>
      <c r="I6" s="8">
        <v>0.038</v>
      </c>
      <c r="J6" s="8">
        <v>0.0401</v>
      </c>
      <c r="K6" s="8">
        <v>0.0467</v>
      </c>
      <c r="M6" s="2" t="s">
        <v>4</v>
      </c>
      <c r="N6" s="2" t="s">
        <v>9</v>
      </c>
      <c r="O6" s="8">
        <v>0.0343</v>
      </c>
      <c r="P6" s="8">
        <v>0.0493</v>
      </c>
      <c r="Q6" s="8">
        <v>0.0671</v>
      </c>
      <c r="S6" s="2" t="s">
        <v>4</v>
      </c>
      <c r="T6" s="2" t="s">
        <v>9</v>
      </c>
      <c r="U6" s="8">
        <v>0.0529</v>
      </c>
      <c r="V6" s="8">
        <v>0.0592</v>
      </c>
      <c r="W6" s="8">
        <v>0.0793</v>
      </c>
      <c r="Y6" s="2" t="s">
        <v>4</v>
      </c>
      <c r="Z6" s="2" t="s">
        <v>9</v>
      </c>
      <c r="AA6" s="8">
        <v>0.04</v>
      </c>
      <c r="AB6" s="8">
        <v>0.0552</v>
      </c>
      <c r="AC6" s="8">
        <v>0.0785</v>
      </c>
      <c r="AE6" s="2" t="s">
        <v>4</v>
      </c>
      <c r="AF6" s="2" t="s">
        <v>9</v>
      </c>
      <c r="AG6" s="8">
        <v>0.015</v>
      </c>
      <c r="AH6" s="8">
        <v>0.0345</v>
      </c>
      <c r="AI6" s="8">
        <v>0.0449</v>
      </c>
    </row>
    <row r="7" spans="1:35" ht="12.75">
      <c r="A7" s="2" t="s">
        <v>5</v>
      </c>
      <c r="B7" s="2" t="s">
        <v>10</v>
      </c>
      <c r="C7" s="8">
        <v>0.008</v>
      </c>
      <c r="D7" s="8">
        <v>0.008</v>
      </c>
      <c r="E7" s="8">
        <v>0.01</v>
      </c>
      <c r="G7" s="2" t="s">
        <v>5</v>
      </c>
      <c r="H7" s="2" t="s">
        <v>10</v>
      </c>
      <c r="I7" s="8">
        <v>0.0032</v>
      </c>
      <c r="J7" s="8">
        <v>0.004</v>
      </c>
      <c r="K7" s="8">
        <v>0.0074</v>
      </c>
      <c r="M7" s="2" t="s">
        <v>5</v>
      </c>
      <c r="N7" s="2" t="s">
        <v>10</v>
      </c>
      <c r="O7" s="8">
        <v>0.0028</v>
      </c>
      <c r="P7" s="8">
        <v>0.0049</v>
      </c>
      <c r="Q7" s="8">
        <v>0.0075</v>
      </c>
      <c r="S7" s="2" t="s">
        <v>5</v>
      </c>
      <c r="T7" s="2" t="s">
        <v>10</v>
      </c>
      <c r="U7" s="8">
        <v>0.0025</v>
      </c>
      <c r="V7" s="8">
        <v>0.0051</v>
      </c>
      <c r="W7" s="8">
        <v>0.0056</v>
      </c>
      <c r="Y7" s="2" t="s">
        <v>5</v>
      </c>
      <c r="Z7" s="2" t="s">
        <v>10</v>
      </c>
      <c r="AA7" s="8">
        <v>0.0081</v>
      </c>
      <c r="AB7" s="8">
        <v>0.0122</v>
      </c>
      <c r="AC7" s="8">
        <v>0.0199</v>
      </c>
      <c r="AE7" s="2" t="s">
        <v>5</v>
      </c>
      <c r="AF7" s="2" t="s">
        <v>10</v>
      </c>
      <c r="AG7" s="8">
        <v>0.003</v>
      </c>
      <c r="AH7" s="8">
        <v>0.0048</v>
      </c>
      <c r="AI7" s="8">
        <v>0.0082</v>
      </c>
    </row>
    <row r="8" spans="1:35" ht="12.75">
      <c r="A8" s="2" t="s">
        <v>6</v>
      </c>
      <c r="B8" s="2" t="s">
        <v>11</v>
      </c>
      <c r="C8" s="8">
        <v>0.0097</v>
      </c>
      <c r="D8" s="8">
        <v>0.0127</v>
      </c>
      <c r="E8" s="8">
        <v>0.0127</v>
      </c>
      <c r="G8" s="2" t="s">
        <v>6</v>
      </c>
      <c r="H8" s="2" t="s">
        <v>11</v>
      </c>
      <c r="I8" s="8">
        <v>0.005</v>
      </c>
      <c r="J8" s="8">
        <v>0.0056</v>
      </c>
      <c r="K8" s="8">
        <v>0.0097</v>
      </c>
      <c r="M8" s="2" t="s">
        <v>6</v>
      </c>
      <c r="N8" s="2" t="s">
        <v>11</v>
      </c>
      <c r="O8" s="8">
        <v>0.01</v>
      </c>
      <c r="P8" s="8">
        <v>0.0139</v>
      </c>
      <c r="Q8" s="8">
        <v>0.0174</v>
      </c>
      <c r="S8" s="2" t="s">
        <v>6</v>
      </c>
      <c r="T8" s="2" t="s">
        <v>11</v>
      </c>
      <c r="U8" s="8">
        <v>0.01</v>
      </c>
      <c r="V8" s="8">
        <v>0.0148</v>
      </c>
      <c r="W8" s="8">
        <v>0.0197</v>
      </c>
      <c r="Y8" s="2" t="s">
        <v>6</v>
      </c>
      <c r="Z8" s="2" t="s">
        <v>11</v>
      </c>
      <c r="AA8" s="8">
        <v>0.0146</v>
      </c>
      <c r="AB8" s="8">
        <v>0.0232</v>
      </c>
      <c r="AC8" s="8">
        <v>0.0316</v>
      </c>
      <c r="AE8" s="2" t="s">
        <v>6</v>
      </c>
      <c r="AF8" s="2" t="s">
        <v>11</v>
      </c>
      <c r="AG8" s="8">
        <v>0.0056</v>
      </c>
      <c r="AH8" s="8">
        <v>0.0085</v>
      </c>
      <c r="AI8" s="8">
        <v>0.0089</v>
      </c>
    </row>
    <row r="9" spans="1:35" ht="12.75">
      <c r="A9" s="2" t="s">
        <v>7</v>
      </c>
      <c r="B9" s="2" t="s">
        <v>12</v>
      </c>
      <c r="C9" s="8">
        <v>0.0059</v>
      </c>
      <c r="D9" s="8">
        <v>0.0123</v>
      </c>
      <c r="E9" s="8">
        <v>0.0139</v>
      </c>
      <c r="G9" s="2" t="s">
        <v>7</v>
      </c>
      <c r="H9" s="2" t="s">
        <v>12</v>
      </c>
      <c r="I9" s="8">
        <v>0.0102</v>
      </c>
      <c r="J9" s="8">
        <v>0.0111</v>
      </c>
      <c r="K9" s="8">
        <v>0.0121</v>
      </c>
      <c r="M9" s="2" t="s">
        <v>7</v>
      </c>
      <c r="N9" s="2" t="s">
        <v>12</v>
      </c>
      <c r="O9" s="8">
        <v>0.0094</v>
      </c>
      <c r="P9" s="8">
        <v>0.0099</v>
      </c>
      <c r="Q9" s="8">
        <v>0.0117</v>
      </c>
      <c r="S9" s="2" t="s">
        <v>7</v>
      </c>
      <c r="T9" s="2" t="s">
        <v>12</v>
      </c>
      <c r="U9" s="8">
        <v>0.0101</v>
      </c>
      <c r="V9" s="8">
        <v>0.0107</v>
      </c>
      <c r="W9" s="8">
        <v>0.0111</v>
      </c>
      <c r="Y9" s="2" t="s">
        <v>7</v>
      </c>
      <c r="Z9" s="2" t="s">
        <v>12</v>
      </c>
      <c r="AA9" s="8">
        <v>0.0094</v>
      </c>
      <c r="AB9" s="8">
        <v>0.0102</v>
      </c>
      <c r="AC9" s="8">
        <v>0.0133</v>
      </c>
      <c r="AE9" s="2" t="s">
        <v>7</v>
      </c>
      <c r="AF9" s="2" t="s">
        <v>12</v>
      </c>
      <c r="AG9" s="8">
        <v>0.0085</v>
      </c>
      <c r="AH9" s="8">
        <v>0.0085</v>
      </c>
      <c r="AI9" s="8">
        <v>0.0111</v>
      </c>
    </row>
    <row r="10" spans="1:35" ht="12.75">
      <c r="A10" s="2" t="s">
        <v>8</v>
      </c>
      <c r="B10" s="2" t="s">
        <v>13</v>
      </c>
      <c r="C10" s="8">
        <v>0.0616</v>
      </c>
      <c r="D10" s="8">
        <v>0.074</v>
      </c>
      <c r="E10" s="8">
        <v>0.0896</v>
      </c>
      <c r="G10" s="2" t="s">
        <v>8</v>
      </c>
      <c r="H10" s="2" t="s">
        <v>13</v>
      </c>
      <c r="I10" s="8">
        <v>0.0664</v>
      </c>
      <c r="J10" s="8">
        <v>0.073</v>
      </c>
      <c r="K10" s="8">
        <v>0.0869</v>
      </c>
      <c r="M10" s="2" t="s">
        <v>8</v>
      </c>
      <c r="N10" s="2" t="s">
        <v>13</v>
      </c>
      <c r="O10" s="8">
        <v>0.0674</v>
      </c>
      <c r="P10" s="8">
        <v>0.0804</v>
      </c>
      <c r="Q10" s="8">
        <v>0.094</v>
      </c>
      <c r="S10" s="2" t="s">
        <v>8</v>
      </c>
      <c r="T10" s="2" t="s">
        <v>13</v>
      </c>
      <c r="U10" s="8">
        <v>0.08</v>
      </c>
      <c r="V10" s="8">
        <v>0.0831</v>
      </c>
      <c r="W10" s="8">
        <v>0.0951</v>
      </c>
      <c r="Y10" s="2" t="s">
        <v>8</v>
      </c>
      <c r="Z10" s="2" t="s">
        <v>13</v>
      </c>
      <c r="AA10" s="8">
        <v>0.0714</v>
      </c>
      <c r="AB10" s="8">
        <v>0.084</v>
      </c>
      <c r="AC10" s="8">
        <v>0.1043</v>
      </c>
      <c r="AE10" s="2" t="s">
        <v>8</v>
      </c>
      <c r="AF10" s="2" t="s">
        <v>13</v>
      </c>
      <c r="AG10" s="8">
        <v>0.035</v>
      </c>
      <c r="AH10" s="8">
        <v>0.0511</v>
      </c>
      <c r="AI10" s="8">
        <v>0.0622</v>
      </c>
    </row>
    <row r="11" spans="1:35" ht="12.75">
      <c r="A11" s="5" t="s">
        <v>16</v>
      </c>
      <c r="B11" s="2"/>
      <c r="C11" s="8"/>
      <c r="D11" s="8"/>
      <c r="E11" s="8"/>
      <c r="G11" s="5" t="s">
        <v>16</v>
      </c>
      <c r="H11" s="2"/>
      <c r="I11" s="2"/>
      <c r="J11" s="2"/>
      <c r="K11" s="2"/>
      <c r="M11" s="5" t="s">
        <v>16</v>
      </c>
      <c r="N11" s="2"/>
      <c r="O11" s="2"/>
      <c r="P11" s="2"/>
      <c r="Q11" s="2"/>
      <c r="S11" s="5" t="s">
        <v>16</v>
      </c>
      <c r="T11" s="2"/>
      <c r="U11" s="8"/>
      <c r="V11" s="8"/>
      <c r="W11" s="8"/>
      <c r="Y11" s="5" t="s">
        <v>16</v>
      </c>
      <c r="Z11" s="2"/>
      <c r="AA11" s="2"/>
      <c r="AB11" s="2"/>
      <c r="AC11" s="2"/>
      <c r="AE11" s="5" t="s">
        <v>16</v>
      </c>
      <c r="AF11" s="2"/>
      <c r="AG11" s="2"/>
      <c r="AH11" s="2"/>
      <c r="AI11" s="2"/>
    </row>
    <row r="12" spans="1:35" s="9" customFormat="1" ht="18.75" customHeight="1">
      <c r="A12" s="11" t="s">
        <v>17</v>
      </c>
      <c r="B12" s="11"/>
      <c r="C12" s="11">
        <v>0.2034</v>
      </c>
      <c r="D12" s="11">
        <v>0.2212</v>
      </c>
      <c r="E12" s="11">
        <v>0.25</v>
      </c>
      <c r="G12" s="11" t="s">
        <v>17</v>
      </c>
      <c r="H12" s="11"/>
      <c r="I12" s="11">
        <v>0.196</v>
      </c>
      <c r="J12" s="11">
        <v>0.2097</v>
      </c>
      <c r="K12" s="11">
        <v>0.2423</v>
      </c>
      <c r="M12" s="11" t="s">
        <v>17</v>
      </c>
      <c r="N12" s="11"/>
      <c r="O12" s="11">
        <v>0.2076</v>
      </c>
      <c r="P12" s="11">
        <v>0.2418</v>
      </c>
      <c r="Q12" s="11">
        <v>0.2644</v>
      </c>
      <c r="S12" s="11" t="s">
        <v>17</v>
      </c>
      <c r="T12" s="11"/>
      <c r="U12" s="11">
        <v>0.24</v>
      </c>
      <c r="V12" s="11">
        <v>0.2584</v>
      </c>
      <c r="W12" s="11">
        <v>0.2786</v>
      </c>
      <c r="Y12" s="11" t="s">
        <v>17</v>
      </c>
      <c r="Z12" s="11"/>
      <c r="AA12" s="11">
        <v>0.228</v>
      </c>
      <c r="AB12" s="11">
        <v>0.2748</v>
      </c>
      <c r="AC12" s="11">
        <v>0.3095</v>
      </c>
      <c r="AE12" s="11" t="s">
        <v>17</v>
      </c>
      <c r="AF12" s="11"/>
      <c r="AG12" s="11">
        <v>0.111</v>
      </c>
      <c r="AH12" s="11">
        <v>0.1402</v>
      </c>
      <c r="AI12" s="11">
        <v>0.168</v>
      </c>
    </row>
  </sheetData>
  <sheetProtection password="CC55" sheet="1" objects="1" scenarios="1" selectLockedCells="1" selectUnlockedCells="1"/>
  <mergeCells count="6">
    <mergeCell ref="Y4:AC4"/>
    <mergeCell ref="AE4:AI4"/>
    <mergeCell ref="A4:E4"/>
    <mergeCell ref="G4:K4"/>
    <mergeCell ref="M4:Q4"/>
    <mergeCell ref="S4:W4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5" width="45.7109375" style="23" customWidth="1"/>
    <col min="6" max="6" width="55.7109375" style="23" customWidth="1"/>
    <col min="7" max="16384" width="9.140625" style="23" customWidth="1"/>
  </cols>
  <sheetData>
    <row r="1" spans="1:5" s="30" customFormat="1" ht="41.25" customHeight="1">
      <c r="A1" s="25" t="s">
        <v>34</v>
      </c>
      <c r="B1" s="26" t="s">
        <v>35</v>
      </c>
      <c r="C1" s="27" t="s">
        <v>36</v>
      </c>
      <c r="D1" s="28" t="s">
        <v>37</v>
      </c>
      <c r="E1" s="29" t="s">
        <v>38</v>
      </c>
    </row>
    <row r="2" spans="1:5" ht="409.5" customHeight="1">
      <c r="A2" s="24" t="s">
        <v>54</v>
      </c>
      <c r="B2" s="24" t="s">
        <v>55</v>
      </c>
      <c r="C2" s="24" t="s">
        <v>53</v>
      </c>
      <c r="D2" s="24" t="s">
        <v>56</v>
      </c>
      <c r="E2" s="24" t="s">
        <v>57</v>
      </c>
    </row>
  </sheetData>
  <sheetProtection password="CC55" sheet="1" objects="1" scenarios="1"/>
  <printOptions/>
  <pageMargins left="0.787401575" right="0.787401575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Juliane Russi</dc:creator>
  <cp:keywords/>
  <dc:description/>
  <cp:lastModifiedBy>Meus Documentos</cp:lastModifiedBy>
  <cp:lastPrinted>2017-08-24T14:35:26Z</cp:lastPrinted>
  <dcterms:created xsi:type="dcterms:W3CDTF">2013-12-09T12:21:25Z</dcterms:created>
  <dcterms:modified xsi:type="dcterms:W3CDTF">2017-08-24T14:35:46Z</dcterms:modified>
  <cp:category/>
  <cp:version/>
  <cp:contentType/>
  <cp:contentStatus/>
</cp:coreProperties>
</file>