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15" activeTab="0"/>
  </bookViews>
  <sheets>
    <sheet name="Plan1" sheetId="1" r:id="rId1"/>
  </sheets>
  <externalReferences>
    <externalReference r:id="rId4"/>
    <externalReference r:id="rId5"/>
    <externalReference r:id="rId6"/>
  </externalReferences>
  <definedNames>
    <definedName name="_xlnm.Print_Area" localSheetId="0">'Plan1'!$A$1:$R$24</definedName>
  </definedNames>
  <calcPr fullCalcOnLoad="1"/>
</workbook>
</file>

<file path=xl/sharedStrings.xml><?xml version="1.0" encoding="utf-8"?>
<sst xmlns="http://schemas.openxmlformats.org/spreadsheetml/2006/main" count="44" uniqueCount="32">
  <si>
    <t>2.0</t>
  </si>
  <si>
    <t>3.0</t>
  </si>
  <si>
    <t>5.0</t>
  </si>
  <si>
    <t>7.0</t>
  </si>
  <si>
    <t>8.0</t>
  </si>
  <si>
    <t>9.0</t>
  </si>
  <si>
    <t>10.0</t>
  </si>
  <si>
    <t xml:space="preserve">Prefeito Municipal </t>
  </si>
  <si>
    <t>1.0</t>
  </si>
  <si>
    <t>6.0</t>
  </si>
  <si>
    <t>4.0</t>
  </si>
  <si>
    <t>TOTAL ACUMULADO</t>
  </si>
  <si>
    <t>%</t>
  </si>
  <si>
    <t>SUB TOTAL</t>
  </si>
  <si>
    <t>PROPONENTE: PREFEITURA MUNICIPAL DE TENENTE PORTELA- RS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</si>
  <si>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</si>
  <si>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</si>
  <si>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</si>
  <si>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</si>
  <si>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</si>
  <si>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</si>
  <si>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</si>
  <si>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</si>
  <si>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</si>
  <si>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Mês 05</t>
  </si>
  <si>
    <t>LOCAL:</t>
  </si>
  <si>
    <t>RONEI ROBSON PÖERCH</t>
  </si>
  <si>
    <t>Eng° Civil - CREA 128652-4</t>
  </si>
  <si>
    <t>prova real</t>
  </si>
  <si>
    <t>Clairton Carboni</t>
  </si>
  <si>
    <t>Comunidade de Gamelinhas - TENENTE PORTELA -RS</t>
  </si>
  <si>
    <t>Tenente Portela , Novembro 2017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</si>
</sst>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_(* #,##0.0_);_(* \(#,##0.0\);_(* &quot;-&quot;??_);_(@_)"/>
    <numFmt numFmtId="192" formatCode="_(* #,##0_);_(* \(#,##0\);_(* &quot;-&quot;??_);_(@_)"/>
    <numFmt numFmtId="193" formatCode="0.00000"/>
    <numFmt numFmtId="194" formatCode="0.0000"/>
    <numFmt numFmtId="195" formatCode="0.000"/>
    <numFmt numFmtId="196" formatCode="0.0"/>
    <numFmt numFmtId="197" formatCode="0.000000"/>
    <numFmt numFmtId="198" formatCode="_(* #,##0.000_);_(* \(#,##0.000\);_(* &quot;-&quot;??_);_(@_)"/>
    <numFmt numFmtId="199" formatCode="_(* #,##0.000_);_(* \(#,##0.000\);_(* &quot;-&quot;???_);_(@_)"/>
    <numFmt numFmtId="200" formatCode="[$-416]dddd\,\ d&quot; de &quot;mmmm&quot; de &quot;yyyy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7" fontId="3" fillId="0" borderId="0" xfId="6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/>
    </xf>
    <xf numFmtId="2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77" fontId="10" fillId="0" borderId="19" xfId="60" applyFont="1" applyBorder="1" applyAlignment="1">
      <alignment/>
    </xf>
    <xf numFmtId="2" fontId="10" fillId="0" borderId="19" xfId="0" applyNumberFormat="1" applyFont="1" applyBorder="1" applyAlignment="1">
      <alignment/>
    </xf>
    <xf numFmtId="177" fontId="9" fillId="0" borderId="19" xfId="6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60" applyFont="1" applyBorder="1" applyAlignment="1">
      <alignment/>
    </xf>
    <xf numFmtId="177" fontId="7" fillId="0" borderId="20" xfId="60" applyFont="1" applyBorder="1" applyAlignment="1">
      <alignment horizontal="center"/>
    </xf>
    <xf numFmtId="177" fontId="9" fillId="0" borderId="16" xfId="60" applyFont="1" applyBorder="1" applyAlignment="1">
      <alignment/>
    </xf>
    <xf numFmtId="177" fontId="9" fillId="0" borderId="17" xfId="60" applyFont="1" applyBorder="1" applyAlignment="1">
      <alignment/>
    </xf>
    <xf numFmtId="177" fontId="7" fillId="0" borderId="0" xfId="60" applyFont="1" applyBorder="1" applyAlignment="1">
      <alignment/>
    </xf>
    <xf numFmtId="177" fontId="10" fillId="0" borderId="20" xfId="6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5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177" fontId="6" fillId="33" borderId="22" xfId="6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6" fillId="33" borderId="23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177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177" fontId="10" fillId="0" borderId="23" xfId="60" applyFont="1" applyBorder="1" applyAlignment="1">
      <alignment/>
    </xf>
    <xf numFmtId="0" fontId="10" fillId="0" borderId="15" xfId="0" applyFont="1" applyBorder="1" applyAlignment="1">
      <alignment/>
    </xf>
    <xf numFmtId="177" fontId="10" fillId="0" borderId="15" xfId="60" applyFont="1" applyBorder="1" applyAlignment="1">
      <alignment/>
    </xf>
    <xf numFmtId="177" fontId="10" fillId="0" borderId="24" xfId="60" applyFont="1" applyBorder="1" applyAlignment="1">
      <alignment/>
    </xf>
    <xf numFmtId="0" fontId="12" fillId="0" borderId="0" xfId="0" applyFont="1" applyAlignment="1">
      <alignment/>
    </xf>
    <xf numFmtId="0" fontId="9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0" xfId="0" applyNumberFormat="1" applyFont="1" applyBorder="1" applyAlignment="1">
      <alignment/>
    </xf>
    <xf numFmtId="177" fontId="48" fillId="0" borderId="16" xfId="60" applyFont="1" applyBorder="1" applyAlignment="1">
      <alignment/>
    </xf>
    <xf numFmtId="177" fontId="48" fillId="0" borderId="17" xfId="60" applyFont="1" applyBorder="1" applyAlignment="1">
      <alignment/>
    </xf>
    <xf numFmtId="177" fontId="48" fillId="0" borderId="17" xfId="0" applyNumberFormat="1" applyFont="1" applyBorder="1" applyAlignment="1">
      <alignment/>
    </xf>
    <xf numFmtId="177" fontId="48" fillId="0" borderId="18" xfId="0" applyNumberFormat="1" applyFont="1" applyBorder="1" applyAlignment="1">
      <alignment/>
    </xf>
    <xf numFmtId="10" fontId="48" fillId="0" borderId="16" xfId="0" applyNumberFormat="1" applyFont="1" applyBorder="1" applyAlignment="1">
      <alignment/>
    </xf>
    <xf numFmtId="10" fontId="48" fillId="0" borderId="17" xfId="0" applyNumberFormat="1" applyFont="1" applyBorder="1" applyAlignment="1">
      <alignment/>
    </xf>
    <xf numFmtId="10" fontId="48" fillId="0" borderId="16" xfId="60" applyNumberFormat="1" applyFont="1" applyBorder="1" applyAlignment="1">
      <alignment/>
    </xf>
    <xf numFmtId="10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  <xf numFmtId="43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K%20or&#231;amento%20MODIFICADO%20VALOR%2030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enharia-03\G\AQUI%20&#201;%20O%20ULTIMO\AAAAAAA%20PROJETOS\CAIXA\CAIXA%203%20(QUADRAS)\QUADRA%20DE%20GAMELINHAS\DEPOIS\QUADRA%20LAJEADO%20LE&#195;O\OR&#199;AMENTO%20le&#227;o%20FINALIZ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GAMELINHAS%20FIN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OMPOSIÇÕES"/>
    </sheetNames>
    <sheetDataSet>
      <sheetData sheetId="0">
        <row r="11">
          <cell r="B11" t="str">
            <v>SERVIÇOS PRELIMINARES</v>
          </cell>
        </row>
        <row r="14">
          <cell r="B14" t="str">
            <v>SERVIÇOS EM TERRA</v>
          </cell>
        </row>
        <row r="18">
          <cell r="B18" t="str">
            <v>FUNDAÇÕES</v>
          </cell>
        </row>
        <row r="22">
          <cell r="B22" t="str">
            <v>SUPRA ESTRUTURA EM CONCRETO PRÉ-FABRICADO</v>
          </cell>
        </row>
        <row r="28">
          <cell r="B28" t="str">
            <v>COBERTURA</v>
          </cell>
        </row>
        <row r="34">
          <cell r="B34" t="str">
            <v>PAVIMENTAÇÃO</v>
          </cell>
        </row>
        <row r="38">
          <cell r="B38" t="str">
            <v>INSTALAÇÃO ELÉTRICA</v>
          </cell>
        </row>
        <row r="44">
          <cell r="B44" t="str">
            <v>ACESSIBILIDADE </v>
          </cell>
        </row>
        <row r="46">
          <cell r="B46" t="str">
            <v>OUTROS</v>
          </cell>
        </row>
        <row r="56">
          <cell r="B56" t="str">
            <v> PINTURA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0">
        <row r="5">
          <cell r="A5" t="str">
            <v>LOCAL: COMUNIDADE DE GAMELINHAS - TENENTE PORTELA - 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0">
        <row r="24">
          <cell r="M24">
            <v>45861.729999999996</v>
          </cell>
        </row>
        <row r="30">
          <cell r="M30">
            <v>73996.82999999999</v>
          </cell>
        </row>
        <row r="36">
          <cell r="M36">
            <v>49473.83</v>
          </cell>
        </row>
        <row r="40">
          <cell r="M40">
            <v>6408.56</v>
          </cell>
        </row>
        <row r="47">
          <cell r="M47">
            <v>3824.37</v>
          </cell>
        </row>
        <row r="49">
          <cell r="M49">
            <v>11844.910000000002</v>
          </cell>
        </row>
        <row r="59">
          <cell r="M59">
            <v>3363.7999999999997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SheetLayoutView="70" workbookViewId="0" topLeftCell="A1">
      <selection activeCell="H15" sqref="H15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1.140625" style="0" customWidth="1"/>
    <col min="7" max="7" width="8.28125" style="0" customWidth="1"/>
    <col min="8" max="8" width="10.140625" style="0" customWidth="1"/>
    <col min="9" max="9" width="8.00390625" style="0" customWidth="1"/>
    <col min="10" max="10" width="11.00390625" style="0" customWidth="1"/>
    <col min="11" max="11" width="0.13671875" style="0" customWidth="1"/>
    <col min="12" max="12" width="8.8515625" style="0" customWidth="1"/>
    <col min="13" max="13" width="10.8515625" style="0" customWidth="1"/>
    <col min="14" max="14" width="8.00390625" style="0" customWidth="1"/>
    <col min="15" max="15" width="11.28125" style="0" customWidth="1"/>
    <col min="16" max="16" width="8.00390625" style="0" customWidth="1"/>
    <col min="17" max="17" width="14.140625" style="0" customWidth="1"/>
    <col min="18" max="18" width="8.00390625" style="0" customWidth="1"/>
    <col min="19" max="19" width="9.140625" style="0" hidden="1" customWidth="1"/>
    <col min="20" max="20" width="13.57421875" style="0" customWidth="1"/>
  </cols>
  <sheetData>
    <row r="1" spans="1:18" ht="15">
      <c r="A1" s="8"/>
      <c r="B1" s="9"/>
      <c r="C1" s="9"/>
      <c r="D1" s="9"/>
      <c r="E1" s="9"/>
      <c r="F1" s="10"/>
      <c r="G1" s="10"/>
      <c r="H1" s="9"/>
      <c r="I1" s="25"/>
      <c r="J1" s="11"/>
      <c r="K1" s="10"/>
      <c r="L1" s="12"/>
      <c r="M1" s="12"/>
      <c r="N1" s="12"/>
      <c r="O1" s="12"/>
      <c r="P1" s="12"/>
      <c r="Q1" s="12"/>
      <c r="R1" s="6"/>
    </row>
    <row r="2" spans="1:18" ht="15" thickBot="1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7"/>
    </row>
    <row r="3" spans="1:18" ht="15">
      <c r="A3" s="54" t="str">
        <f>'[2]Plan1'!$A$5</f>
        <v>LOCAL: COMUNIDADE DE GAMELINHAS - TENENTE PORTELA - RS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5"/>
    </row>
    <row r="4" spans="1:18" ht="14.25">
      <c r="A4" s="54" t="s">
        <v>25</v>
      </c>
      <c r="B4" s="12" t="s">
        <v>30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 thickBot="1">
      <c r="A5" s="54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5"/>
    </row>
    <row r="6" spans="1:19" ht="15.75">
      <c r="A6" s="53" t="s">
        <v>15</v>
      </c>
      <c r="B6" s="32" t="s">
        <v>16</v>
      </c>
      <c r="C6" s="32"/>
      <c r="D6" s="32" t="s">
        <v>12</v>
      </c>
      <c r="E6" s="32"/>
      <c r="F6" s="36" t="s">
        <v>18</v>
      </c>
      <c r="G6" s="36"/>
      <c r="H6" s="36" t="s">
        <v>19</v>
      </c>
      <c r="I6" s="36"/>
      <c r="J6" s="36" t="s">
        <v>20</v>
      </c>
      <c r="K6" s="37"/>
      <c r="L6" s="37"/>
      <c r="M6" s="36" t="s">
        <v>21</v>
      </c>
      <c r="N6" s="36"/>
      <c r="O6" s="36" t="s">
        <v>22</v>
      </c>
      <c r="P6" s="40"/>
      <c r="Q6" s="38" t="s">
        <v>24</v>
      </c>
      <c r="R6" s="40"/>
      <c r="S6" s="1"/>
    </row>
    <row r="7" spans="1:20" ht="15.75" thickBot="1">
      <c r="A7" s="15"/>
      <c r="B7" s="33" t="s">
        <v>17</v>
      </c>
      <c r="C7" s="16"/>
      <c r="D7" s="16"/>
      <c r="E7" s="16"/>
      <c r="F7" s="39" t="s">
        <v>23</v>
      </c>
      <c r="G7" s="39" t="s">
        <v>12</v>
      </c>
      <c r="H7" s="39" t="s">
        <v>23</v>
      </c>
      <c r="I7" s="39" t="s">
        <v>12</v>
      </c>
      <c r="J7" s="39" t="s">
        <v>23</v>
      </c>
      <c r="K7" s="39" t="s">
        <v>12</v>
      </c>
      <c r="L7" s="39" t="s">
        <v>12</v>
      </c>
      <c r="M7" s="39" t="s">
        <v>23</v>
      </c>
      <c r="N7" s="39" t="s">
        <v>12</v>
      </c>
      <c r="O7" s="39" t="s">
        <v>23</v>
      </c>
      <c r="P7" s="39" t="s">
        <v>12</v>
      </c>
      <c r="Q7" s="41" t="s">
        <v>23</v>
      </c>
      <c r="R7" s="27" t="s">
        <v>12</v>
      </c>
      <c r="S7" s="1"/>
      <c r="T7" s="64" t="s">
        <v>28</v>
      </c>
    </row>
    <row r="8" spans="1:20" ht="19.5" customHeight="1">
      <c r="A8" s="17" t="s">
        <v>8</v>
      </c>
      <c r="B8" s="17" t="str">
        <f>'[1]Plan1'!$B$11</f>
        <v>SERVIÇOS PRELIMINARES</v>
      </c>
      <c r="C8" s="28">
        <v>2064.52</v>
      </c>
      <c r="D8" s="18">
        <f>(C8*0.00111111)</f>
        <v>2.2939088172</v>
      </c>
      <c r="E8" s="18"/>
      <c r="F8" s="56">
        <v>4823.29</v>
      </c>
      <c r="G8" s="42">
        <f>F8*100/F18</f>
        <v>1.7505804732620087</v>
      </c>
      <c r="H8" s="42">
        <f>I8*$F$8</f>
        <v>4823.29</v>
      </c>
      <c r="I8" s="60">
        <v>1</v>
      </c>
      <c r="J8" s="42">
        <f>L8*$F$8</f>
        <v>0</v>
      </c>
      <c r="K8" s="17"/>
      <c r="L8" s="60"/>
      <c r="M8" s="42">
        <f>N8*$F$8</f>
        <v>0</v>
      </c>
      <c r="N8" s="60"/>
      <c r="O8" s="42">
        <f>P8*$F$8</f>
        <v>0</v>
      </c>
      <c r="P8" s="60"/>
      <c r="Q8" s="42">
        <f>R8*$F$8</f>
        <v>0</v>
      </c>
      <c r="R8" s="62"/>
      <c r="S8" s="1"/>
      <c r="T8" s="63">
        <f>I8+L8+N8+P8+R8</f>
        <v>1</v>
      </c>
    </row>
    <row r="9" spans="1:20" ht="19.5" customHeight="1">
      <c r="A9" s="19" t="s">
        <v>0</v>
      </c>
      <c r="B9" s="19" t="str">
        <f>'[1]Plan1'!$B$14</f>
        <v>SERVIÇOS EM TERRA</v>
      </c>
      <c r="C9" s="29">
        <v>1899.27</v>
      </c>
      <c r="D9" s="18">
        <f aca="true" t="shared" si="0" ref="D9:D16">(C9*0.00111111)</f>
        <v>2.1102978897</v>
      </c>
      <c r="E9" s="18"/>
      <c r="F9" s="57">
        <v>20663.89</v>
      </c>
      <c r="G9" s="42">
        <f>F9*100/F18</f>
        <v>7.4998190727976315</v>
      </c>
      <c r="H9" s="42">
        <f>I9*$F$9</f>
        <v>18597.501</v>
      </c>
      <c r="I9" s="60">
        <v>0.9</v>
      </c>
      <c r="J9" s="42">
        <f>L9*$F$9</f>
        <v>2066.389</v>
      </c>
      <c r="K9" s="19"/>
      <c r="L9" s="60">
        <v>0.1</v>
      </c>
      <c r="M9" s="42">
        <f>N9*$F$9</f>
        <v>0</v>
      </c>
      <c r="N9" s="60"/>
      <c r="O9" s="42">
        <f>P9*$F$9</f>
        <v>0</v>
      </c>
      <c r="P9" s="60"/>
      <c r="Q9" s="42">
        <f>R9*$F$9</f>
        <v>0</v>
      </c>
      <c r="R9" s="62"/>
      <c r="S9" s="1"/>
      <c r="T9" s="63">
        <f aca="true" t="shared" si="1" ref="T9:T18">I9+L9+N9+P9+R9</f>
        <v>1</v>
      </c>
    </row>
    <row r="10" spans="1:20" ht="19.5" customHeight="1">
      <c r="A10" s="19" t="s">
        <v>1</v>
      </c>
      <c r="B10" s="19" t="str">
        <f>'[1]Plan1'!$B$18</f>
        <v>FUNDAÇÕES</v>
      </c>
      <c r="C10" s="29">
        <v>11143.79</v>
      </c>
      <c r="D10" s="18">
        <f t="shared" si="0"/>
        <v>12.381976506900001</v>
      </c>
      <c r="E10" s="18"/>
      <c r="F10" s="57">
        <v>55263.97</v>
      </c>
      <c r="G10" s="42">
        <f>F10*100/F18</f>
        <v>20.057684020023146</v>
      </c>
      <c r="H10" s="42">
        <f>I10*$F$10</f>
        <v>44211.17600000001</v>
      </c>
      <c r="I10" s="60">
        <v>0.8</v>
      </c>
      <c r="J10" s="42">
        <f>L10*$F$10</f>
        <v>11052.794000000002</v>
      </c>
      <c r="K10" s="19"/>
      <c r="L10" s="60">
        <v>0.2</v>
      </c>
      <c r="M10" s="42">
        <f>N10*$F$10</f>
        <v>0</v>
      </c>
      <c r="N10" s="60"/>
      <c r="O10" s="42">
        <f>P10*$F$10</f>
        <v>0</v>
      </c>
      <c r="P10" s="60"/>
      <c r="Q10" s="42">
        <f>R10*$F$10</f>
        <v>0</v>
      </c>
      <c r="R10" s="62"/>
      <c r="S10" s="1"/>
      <c r="T10" s="63">
        <f t="shared" si="1"/>
        <v>1</v>
      </c>
    </row>
    <row r="11" spans="1:20" ht="19.5" customHeight="1">
      <c r="A11" s="19" t="s">
        <v>10</v>
      </c>
      <c r="B11" s="43" t="str">
        <f>'[1]Plan1'!$B$22</f>
        <v>SUPRA ESTRUTURA EM CONCRETO PRÉ-FABRICADO</v>
      </c>
      <c r="C11" s="29">
        <v>14457.1</v>
      </c>
      <c r="D11" s="18">
        <f t="shared" si="0"/>
        <v>16.063428381</v>
      </c>
      <c r="E11" s="34"/>
      <c r="F11" s="58">
        <f>'[3]Plan1'!$M$24</f>
        <v>45861.729999999996</v>
      </c>
      <c r="G11" s="42">
        <f>F11*100/F18</f>
        <v>16.64520462340321</v>
      </c>
      <c r="H11" s="42">
        <f>I11*$F$11</f>
        <v>0</v>
      </c>
      <c r="I11" s="60"/>
      <c r="J11" s="42">
        <f>L11*$F$11</f>
        <v>36689.384</v>
      </c>
      <c r="K11" s="19"/>
      <c r="L11" s="61">
        <v>0.8</v>
      </c>
      <c r="M11" s="42">
        <f>N11*$F$11</f>
        <v>9172.346</v>
      </c>
      <c r="N11" s="60">
        <v>0.2</v>
      </c>
      <c r="O11" s="42">
        <f>P11*$F$11</f>
        <v>0</v>
      </c>
      <c r="P11" s="60"/>
      <c r="Q11" s="42">
        <f>R11*$F$11</f>
        <v>0</v>
      </c>
      <c r="R11" s="62"/>
      <c r="S11" s="1"/>
      <c r="T11" s="63">
        <f t="shared" si="1"/>
        <v>1</v>
      </c>
    </row>
    <row r="12" spans="1:20" ht="19.5" customHeight="1">
      <c r="A12" s="19" t="s">
        <v>2</v>
      </c>
      <c r="B12" s="43" t="str">
        <f>'[1]Plan1'!$B$28</f>
        <v>COBERTURA</v>
      </c>
      <c r="C12" s="29">
        <v>10542.71</v>
      </c>
      <c r="D12" s="18">
        <f t="shared" si="0"/>
        <v>11.7141105081</v>
      </c>
      <c r="E12" s="18"/>
      <c r="F12" s="58">
        <f>'[3]Plan1'!$M$30</f>
        <v>73996.82999999999</v>
      </c>
      <c r="G12" s="42">
        <f>F12*100/F18</f>
        <v>26.856648818812136</v>
      </c>
      <c r="H12" s="42">
        <f>I12*$F$12</f>
        <v>0</v>
      </c>
      <c r="I12" s="60"/>
      <c r="J12" s="42">
        <f>L12*$F$12</f>
        <v>29598.731999999996</v>
      </c>
      <c r="K12" s="19"/>
      <c r="L12" s="60">
        <v>0.4</v>
      </c>
      <c r="M12" s="42">
        <f>N12*$F$12</f>
        <v>44398.09799999999</v>
      </c>
      <c r="N12" s="60">
        <v>0.6</v>
      </c>
      <c r="O12" s="42">
        <f>P12*$F$12</f>
        <v>0</v>
      </c>
      <c r="P12" s="60"/>
      <c r="Q12" s="42">
        <f>R12*$F$12</f>
        <v>0</v>
      </c>
      <c r="R12" s="62"/>
      <c r="S12" s="1"/>
      <c r="T12" s="63">
        <f t="shared" si="1"/>
        <v>1</v>
      </c>
    </row>
    <row r="13" spans="1:20" ht="19.5" customHeight="1">
      <c r="A13" s="19" t="s">
        <v>9</v>
      </c>
      <c r="B13" s="43" t="str">
        <f>'[1]Plan1'!$B$34</f>
        <v>PAVIMENTAÇÃO</v>
      </c>
      <c r="C13" s="29">
        <v>6862.4</v>
      </c>
      <c r="D13" s="18">
        <f t="shared" si="0"/>
        <v>7.624881264</v>
      </c>
      <c r="E13" s="18"/>
      <c r="F13" s="58">
        <f>'[3]Plan1'!$M$36</f>
        <v>49473.83</v>
      </c>
      <c r="G13" s="42">
        <f>F13*100/F18</f>
        <v>17.956191880538835</v>
      </c>
      <c r="H13" s="42">
        <f>I13*$F$13</f>
        <v>0</v>
      </c>
      <c r="I13" s="60"/>
      <c r="J13" s="42">
        <f>L13*$F$13</f>
        <v>4947.383000000001</v>
      </c>
      <c r="K13" s="19"/>
      <c r="L13" s="60">
        <v>0.1</v>
      </c>
      <c r="M13" s="42">
        <f>N13*$F$13</f>
        <v>29684.298</v>
      </c>
      <c r="N13" s="60">
        <v>0.6</v>
      </c>
      <c r="O13" s="42">
        <f>P13*$F$13</f>
        <v>14842.149</v>
      </c>
      <c r="P13" s="60">
        <v>0.3</v>
      </c>
      <c r="Q13" s="42">
        <f>R13*$F$13</f>
        <v>0</v>
      </c>
      <c r="R13" s="62"/>
      <c r="S13" s="1"/>
      <c r="T13" s="63">
        <f t="shared" si="1"/>
        <v>1</v>
      </c>
    </row>
    <row r="14" spans="1:20" ht="19.5" customHeight="1">
      <c r="A14" s="19" t="s">
        <v>3</v>
      </c>
      <c r="B14" s="43" t="str">
        <f>'[1]Plan1'!$B$38</f>
        <v>INSTALAÇÃO ELÉTRICA</v>
      </c>
      <c r="C14" s="29">
        <v>4810.1</v>
      </c>
      <c r="D14" s="18">
        <f t="shared" si="0"/>
        <v>5.3445502110000005</v>
      </c>
      <c r="E14" s="18"/>
      <c r="F14" s="58">
        <f>'[3]Plan1'!$M$40</f>
        <v>6408.56</v>
      </c>
      <c r="G14" s="42">
        <f>F14*100/F18</f>
        <v>2.3259434945292483</v>
      </c>
      <c r="H14" s="42">
        <f>I14*$F$14</f>
        <v>0</v>
      </c>
      <c r="I14" s="60"/>
      <c r="J14" s="42">
        <f>L14*$F$14</f>
        <v>0</v>
      </c>
      <c r="K14" s="19"/>
      <c r="L14" s="60"/>
      <c r="M14" s="42">
        <f>N14*$F$14</f>
        <v>0</v>
      </c>
      <c r="N14" s="60"/>
      <c r="O14" s="42">
        <f>P14*$F$14</f>
        <v>6408.56</v>
      </c>
      <c r="P14" s="60">
        <v>1</v>
      </c>
      <c r="Q14" s="42">
        <f>R14*$F$14</f>
        <v>0</v>
      </c>
      <c r="R14" s="62"/>
      <c r="S14" s="1">
        <f>SUM(J14:R14)</f>
        <v>6409.56</v>
      </c>
      <c r="T14" s="63">
        <f t="shared" si="1"/>
        <v>1</v>
      </c>
    </row>
    <row r="15" spans="1:20" ht="19.5" customHeight="1">
      <c r="A15" s="19" t="s">
        <v>4</v>
      </c>
      <c r="B15" s="19" t="str">
        <f>'[1]Plan1'!$B$44</f>
        <v>ACESSIBILIDADE </v>
      </c>
      <c r="C15" s="29">
        <v>11545.66</v>
      </c>
      <c r="D15" s="18">
        <f t="shared" si="0"/>
        <v>12.8284982826</v>
      </c>
      <c r="E15" s="18"/>
      <c r="F15" s="58">
        <f>'[3]Plan1'!$M$47</f>
        <v>3824.37</v>
      </c>
      <c r="G15" s="42">
        <f>F15*100/F18</f>
        <v>1.3880292175110822</v>
      </c>
      <c r="H15" s="42">
        <f>I15*$F$15</f>
        <v>0</v>
      </c>
      <c r="I15" s="60"/>
      <c r="J15" s="42">
        <f>L15*$F$15</f>
        <v>382.437</v>
      </c>
      <c r="K15" s="19"/>
      <c r="L15" s="60">
        <v>0.1</v>
      </c>
      <c r="M15" s="42">
        <f>N15*$F$15</f>
        <v>0</v>
      </c>
      <c r="N15" s="60"/>
      <c r="O15" s="42">
        <f>P15*$F$15</f>
        <v>3441.933</v>
      </c>
      <c r="P15" s="60">
        <v>0.9</v>
      </c>
      <c r="Q15" s="42">
        <f>R15*$F$15</f>
        <v>0</v>
      </c>
      <c r="R15" s="62"/>
      <c r="S15" s="1"/>
      <c r="T15" s="63">
        <f t="shared" si="1"/>
        <v>1</v>
      </c>
    </row>
    <row r="16" spans="1:20" ht="19.5" customHeight="1">
      <c r="A16" s="19" t="s">
        <v>5</v>
      </c>
      <c r="B16" s="19" t="str">
        <f>'[1]Plan1'!$B$46</f>
        <v>OUTROS</v>
      </c>
      <c r="C16" s="29">
        <v>14438.18</v>
      </c>
      <c r="D16" s="18">
        <f t="shared" si="0"/>
        <v>16.0424061798</v>
      </c>
      <c r="E16" s="18"/>
      <c r="F16" s="58">
        <f>'[3]Plan1'!$M$49</f>
        <v>11844.910000000002</v>
      </c>
      <c r="G16" s="42">
        <f>F16*100/F18</f>
        <v>4.299029947099574</v>
      </c>
      <c r="H16" s="42">
        <f>I16*$F$16</f>
        <v>0</v>
      </c>
      <c r="I16" s="60"/>
      <c r="J16" s="42">
        <f>L16*$F$16</f>
        <v>0</v>
      </c>
      <c r="K16" s="19"/>
      <c r="L16" s="60"/>
      <c r="M16" s="42">
        <f>N16*$F$16</f>
        <v>0</v>
      </c>
      <c r="N16" s="60"/>
      <c r="O16" s="42">
        <f>P16*$F$16</f>
        <v>11844.910000000002</v>
      </c>
      <c r="P16" s="60">
        <v>1</v>
      </c>
      <c r="Q16" s="42">
        <f>R16*$F$16</f>
        <v>0</v>
      </c>
      <c r="R16" s="62"/>
      <c r="S16" s="1"/>
      <c r="T16" s="63">
        <f t="shared" si="1"/>
        <v>1</v>
      </c>
    </row>
    <row r="17" spans="1:20" ht="19.5" customHeight="1" thickBot="1">
      <c r="A17" s="19" t="s">
        <v>6</v>
      </c>
      <c r="B17" s="19" t="str">
        <f>'[1]Plan1'!$B$56</f>
        <v> PINTURA</v>
      </c>
      <c r="C17" s="29"/>
      <c r="D17" s="18"/>
      <c r="E17" s="35"/>
      <c r="F17" s="59">
        <f>'[3]Plan1'!$M$59</f>
        <v>3363.7999999999997</v>
      </c>
      <c r="G17" s="42">
        <f>F17*100/F18</f>
        <v>1.2208684520231512</v>
      </c>
      <c r="H17" s="42">
        <f>I17*$F$17</f>
        <v>0</v>
      </c>
      <c r="I17" s="60"/>
      <c r="J17" s="42">
        <f>L17*$F$17</f>
        <v>0</v>
      </c>
      <c r="K17" s="20"/>
      <c r="L17" s="60"/>
      <c r="M17" s="42">
        <f>N17*$F$17</f>
        <v>0</v>
      </c>
      <c r="N17" s="60"/>
      <c r="O17" s="42">
        <f>P17*$F$17</f>
        <v>3363.7999999999997</v>
      </c>
      <c r="P17" s="60">
        <v>1</v>
      </c>
      <c r="Q17" s="42">
        <f>R17*$F$17</f>
        <v>0</v>
      </c>
      <c r="R17" s="62"/>
      <c r="S17" s="1"/>
      <c r="T17" s="63">
        <f t="shared" si="1"/>
        <v>1</v>
      </c>
    </row>
    <row r="18" spans="1:20" ht="19.5" customHeight="1">
      <c r="A18" s="49"/>
      <c r="B18" s="51" t="s">
        <v>13</v>
      </c>
      <c r="C18" s="21">
        <f>SUM(C8:C17)</f>
        <v>77763.73000000001</v>
      </c>
      <c r="D18" s="22">
        <f>SUM(D8:D17)</f>
        <v>86.4040580403</v>
      </c>
      <c r="E18" s="22"/>
      <c r="F18" s="23">
        <f>SUM(F8:F17)</f>
        <v>275525.17999999993</v>
      </c>
      <c r="G18" s="23">
        <f>SUM(G8:G17)</f>
        <v>100.00000000000003</v>
      </c>
      <c r="H18" s="21">
        <f>SUM(H8:H17)</f>
        <v>67631.967</v>
      </c>
      <c r="I18" s="23">
        <f>(I8*$G$8)+(I9*$G$9)+(I10*$G$10)+(I11*$G$11)+(I12*$G$12)+(I13*$G$13)+(I14*$G$14)+(I15*$G$15)+(I16*$G$16)+(I17*$G$17)</f>
        <v>24.546564854798397</v>
      </c>
      <c r="J18" s="21">
        <f>SUM(J8:J17)</f>
        <v>84737.119</v>
      </c>
      <c r="K18" s="23"/>
      <c r="L18" s="23">
        <f>(L8*$G$8)+(L9*$G$9)+(L10*$G$10)+(L11*$G$11)+(L12*$G$12)+(L13*$G$13)+(L14*$G$14)+(L15*$G$15)+(L16*$G$16)+(L17*$G$17)</f>
        <v>30.754764047336806</v>
      </c>
      <c r="M18" s="44">
        <f>SUM(M8:M17)</f>
        <v>83254.74199999998</v>
      </c>
      <c r="N18" s="23">
        <f>(N8*$G$8)+(N9*$G$9)+(N10*$G$10)+(N11*$G$11)+(N12*$G$12)+(N13*$G$13)+(N14*$G$14)+(N15*$G$15)+(N16*$G$16)+(N17*$G$17)</f>
        <v>30.216745344291226</v>
      </c>
      <c r="O18" s="44">
        <f>SUM(O8:O17)</f>
        <v>39901.352000000006</v>
      </c>
      <c r="P18" s="23">
        <f>(P8*$G$8)+(P9*$G$9)+(P10*$G$10)+(P11*$G$11)+(P12*$G$12)+(P13*$G$13)+(P14*$G$14)+(P15*$G$15)+(P16*$G$16)+(P17*$G$17)</f>
        <v>14.481925753573599</v>
      </c>
      <c r="Q18" s="44">
        <f>SUM(Q8:Q17)</f>
        <v>0</v>
      </c>
      <c r="R18" s="23">
        <f>(R8*$G$8)+(R9*$G$9)+(R10*$G$10)+(R11*$G$11)+(R12*$G$12)+(R13*$G$13)+(R14*$G$14)+(R15*$G$15)+(R16*$G$16)+(R17*$G$17)</f>
        <v>0</v>
      </c>
      <c r="S18" s="1"/>
      <c r="T18" s="63">
        <f t="shared" si="1"/>
        <v>100.00000000000003</v>
      </c>
    </row>
    <row r="19" spans="1:19" s="2" customFormat="1" ht="16.5" thickBot="1">
      <c r="A19" s="50"/>
      <c r="B19" s="52" t="s">
        <v>11</v>
      </c>
      <c r="C19" s="45"/>
      <c r="D19" s="45"/>
      <c r="E19" s="45"/>
      <c r="F19" s="46">
        <f>SUM(F18:F18)</f>
        <v>275525.17999999993</v>
      </c>
      <c r="G19" s="46">
        <f>G18</f>
        <v>100.00000000000003</v>
      </c>
      <c r="H19" s="46">
        <f>H18</f>
        <v>67631.967</v>
      </c>
      <c r="I19" s="46">
        <f>I18</f>
        <v>24.546564854798397</v>
      </c>
      <c r="J19" s="46">
        <f>H19+J18</f>
        <v>152369.086</v>
      </c>
      <c r="K19" s="46"/>
      <c r="L19" s="47">
        <f>I19+L18</f>
        <v>55.301328902135204</v>
      </c>
      <c r="M19" s="47">
        <f>J19+M18</f>
        <v>235623.82799999998</v>
      </c>
      <c r="N19" s="47">
        <f>L19+N18</f>
        <v>85.51807424642644</v>
      </c>
      <c r="O19" s="47">
        <f>M19+O18</f>
        <v>275525.18</v>
      </c>
      <c r="P19" s="47">
        <f>N19+P18</f>
        <v>100.00000000000003</v>
      </c>
      <c r="Q19" s="47">
        <f>O19+Q18</f>
        <v>275525.18</v>
      </c>
      <c r="R19" s="31">
        <f>P19+R18</f>
        <v>100.00000000000003</v>
      </c>
      <c r="S19" s="48"/>
    </row>
    <row r="20" spans="1:19" ht="15">
      <c r="A20" s="24"/>
      <c r="B20" s="12" t="s">
        <v>31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55"/>
      <c r="R20" s="30"/>
      <c r="S20" s="1"/>
    </row>
    <row r="21" spans="1:19" ht="15">
      <c r="A21" s="24"/>
      <c r="B21" s="12"/>
      <c r="C21" s="12"/>
      <c r="D21" s="12"/>
      <c r="E21" s="12"/>
      <c r="F21" s="12"/>
      <c r="G21" s="12"/>
      <c r="H21" s="55"/>
      <c r="I21" s="12"/>
      <c r="J21" s="12"/>
      <c r="K21" s="12"/>
      <c r="L21" s="12"/>
      <c r="M21" s="12"/>
      <c r="N21" s="12"/>
      <c r="O21" s="12"/>
      <c r="P21" s="12"/>
      <c r="Q21" s="12"/>
      <c r="R21" s="30"/>
      <c r="S21" s="1"/>
    </row>
    <row r="22" spans="1:19" ht="15">
      <c r="A22" s="2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30"/>
      <c r="S22" s="1"/>
    </row>
    <row r="23" spans="1:19" ht="15.75">
      <c r="A23" s="24"/>
      <c r="B23" s="25" t="s">
        <v>26</v>
      </c>
      <c r="C23" s="25"/>
      <c r="D23" s="25"/>
      <c r="E23" s="25"/>
      <c r="F23" s="25"/>
      <c r="G23" s="25"/>
      <c r="H23" s="25"/>
      <c r="I23" s="25"/>
      <c r="J23" s="26" t="s">
        <v>29</v>
      </c>
      <c r="K23" s="25"/>
      <c r="L23" s="25"/>
      <c r="M23" s="25"/>
      <c r="N23" s="25"/>
      <c r="O23" s="25"/>
      <c r="P23" s="25"/>
      <c r="Q23" s="25"/>
      <c r="R23" s="11"/>
      <c r="S23" s="1"/>
    </row>
    <row r="24" spans="1:19" ht="15.75">
      <c r="A24" s="24"/>
      <c r="B24" s="25" t="s">
        <v>27</v>
      </c>
      <c r="C24" s="25"/>
      <c r="D24" s="25"/>
      <c r="E24" s="25"/>
      <c r="F24" s="25"/>
      <c r="G24" s="25"/>
      <c r="H24" s="25"/>
      <c r="I24" s="25"/>
      <c r="J24" s="26" t="s">
        <v>7</v>
      </c>
      <c r="K24" s="25"/>
      <c r="L24" s="25"/>
      <c r="M24" s="25"/>
      <c r="N24" s="25"/>
      <c r="O24" s="25"/>
      <c r="P24" s="25"/>
      <c r="Q24" s="25"/>
      <c r="R24" s="11"/>
      <c r="S24" s="1"/>
    </row>
    <row r="25" spans="1:19" ht="15.75">
      <c r="A25" s="4"/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1"/>
    </row>
    <row r="26" ht="15">
      <c r="S26" s="1"/>
    </row>
    <row r="27" spans="15:19" ht="15">
      <c r="O27" s="65"/>
      <c r="S27" s="1"/>
    </row>
    <row r="28" ht="15">
      <c r="S28" s="1"/>
    </row>
    <row r="29" ht="15">
      <c r="S29" s="1"/>
    </row>
    <row r="30" ht="15">
      <c r="S30" s="1"/>
    </row>
    <row r="31" ht="15">
      <c r="S31" s="1"/>
    </row>
    <row r="32" ht="15">
      <c r="S32" s="1"/>
    </row>
    <row r="33" ht="15">
      <c r="S33" s="1"/>
    </row>
    <row r="34" ht="15">
      <c r="S34" s="1"/>
    </row>
    <row r="35" ht="15">
      <c r="S35" s="1"/>
    </row>
    <row r="36" ht="15">
      <c r="S36" s="1"/>
    </row>
    <row r="37" spans="1:1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S40" s="1"/>
    </row>
    <row r="41" spans="2:5" ht="12.75">
      <c r="B41" s="2"/>
      <c r="C41" s="2"/>
      <c r="D41" s="2"/>
      <c r="E41" s="2"/>
    </row>
    <row r="42" spans="6:18" ht="12.7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</sheetData>
  <sheetProtection/>
  <printOptions/>
  <pageMargins left="0.5905511811023623" right="0.3937007874015748" top="0.7874015748031497" bottom="0" header="0.5118110236220472" footer="0.5118110236220472"/>
  <pageSetup horizontalDpi="300" verticalDpi="300" orientation="landscape" paperSize="9" scale="87" r:id="rId1"/>
  <headerFooter alignWithMargins="0">
    <oddHeader>&amp;L&amp;"Arial,Negrito"&amp;UESTADO DO RIO GRANDE DO SUL
MUNICIPIO DE TENENTE PORTELA&amp;C&amp;"Arial,Negrito"&amp;12&amp;UCRONOGRAMA  F. FINANCEIRO&amp;R&amp;"Arial,Negrito"&amp;UPROCESSO LICITATÓRIO Nr. 195/2017
TOMADA DE PREÇOS - Nr. 09/2017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Paulo D</cp:lastModifiedBy>
  <cp:lastPrinted>2017-12-05T10:22:40Z</cp:lastPrinted>
  <dcterms:created xsi:type="dcterms:W3CDTF">1999-05-17T17:32:30Z</dcterms:created>
  <dcterms:modified xsi:type="dcterms:W3CDTF">2017-12-05T10:23:35Z</dcterms:modified>
  <cp:category/>
  <cp:version/>
  <cp:contentType/>
  <cp:contentStatus/>
</cp:coreProperties>
</file>